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101\Share\999087さが園芸888運動\20_県単事業\■□さが園芸888運動関連事業（R5～R8）□■\01要綱・要領\14)【R8経済対策】佐賀県気候変動対応緊急支援事業\01_実施要領\260306頃予定_制定\要領様式\"/>
    </mc:Choice>
  </mc:AlternateContent>
  <xr:revisionPtr revIDLastSave="0" documentId="13_ncr:1_{136B11A8-B7B3-4758-8965-F1A100D90965}" xr6:coauthVersionLast="47" xr6:coauthVersionMax="47" xr10:uidLastSave="{00000000-0000-0000-0000-000000000000}"/>
  <bookViews>
    <workbookView xWindow="-108" yWindow="-108" windowWidth="30936" windowHeight="16776" tabRatio="782" xr2:uid="{00000000-000D-0000-FFFF-FFFF00000000}"/>
  </bookViews>
  <sheets>
    <sheet name="位置及び面積を示す書類（参考様式１）" sheetId="41" r:id="rId1"/>
    <sheet name="位置及び面積を示す書類（参考様式１-2）※露地野菜機械導入支援" sheetId="47" r:id="rId2"/>
    <sheet name="規模決定_循環扇・工場扇（参考様式２）" sheetId="31" r:id="rId3"/>
    <sheet name="イチゴ苗冷蔵装置（参考様式３）" sheetId="32" r:id="rId4"/>
    <sheet name="イチゴ苗冷蔵装置（参考様式３-記入例）" sheetId="33" r:id="rId5"/>
    <sheet name="イチゴ育苗ハウス（参考様式４）　" sheetId="34" r:id="rId6"/>
    <sheet name="露地野菜潅水資機材利用計画書（参考様式５）" sheetId="35" r:id="rId7"/>
    <sheet name="排水対策機械利用計画書（参考様式６）" sheetId="36" r:id="rId8"/>
    <sheet name="果樹潅水資機材規模決定（参考様式７）" sheetId="39" r:id="rId9"/>
    <sheet name="冷蔵貯蔵設備規模決定（参考様式８）" sheetId="42" r:id="rId10"/>
    <sheet name="冷蔵システム規模決定（参考様式９）" sheetId="40" r:id="rId11"/>
    <sheet name="花き・地域特産物潅水資機材利用計画書（参考様式10)" sheetId="43" r:id="rId12"/>
  </sheets>
  <externalReferences>
    <externalReference r:id="rId13"/>
    <externalReference r:id="rId14"/>
  </externalReferences>
  <definedNames>
    <definedName name="ASIAGAP">[1]リスト!#REF!</definedName>
    <definedName name="GAP">[1]リスト!#REF!</definedName>
    <definedName name="GLOBALG.A.P">[1]リスト!#REF!</definedName>
    <definedName name="JGAP">[1]リスト!#REF!</definedName>
    <definedName name="_xlnm.Print_Area" localSheetId="5">'イチゴ育苗ハウス（参考様式４）　'!$A$1:$J$45</definedName>
    <definedName name="_xlnm.Print_Area" localSheetId="3">'イチゴ苗冷蔵装置（参考様式３）'!$A$1:$J$21</definedName>
    <definedName name="_xlnm.Print_Area" localSheetId="4">'イチゴ苗冷蔵装置（参考様式３-記入例）'!$A$1:$J$21</definedName>
    <definedName name="_xlnm.Print_Area" localSheetId="8">'果樹潅水資機材規模決定（参考様式７）'!$B$1:$S$63</definedName>
    <definedName name="_xlnm.Print_Area" localSheetId="11">'花き・地域特産物潅水資機材利用計画書（参考様式10)'!$A$1:$R$44</definedName>
    <definedName name="_xlnm.Print_Area" localSheetId="2">'規模決定_循環扇・工場扇（参考様式２）'!$A$1:$J$19</definedName>
    <definedName name="_xlnm.Print_Area" localSheetId="7">'排水対策機械利用計画書（参考様式６）'!$B$1:$I$29</definedName>
    <definedName name="_xlnm.Print_Area" localSheetId="10">'冷蔵システム規模決定（参考様式９）'!$A$1:$I$22</definedName>
    <definedName name="_xlnm.Print_Area" localSheetId="9">'冷蔵貯蔵設備規模決定（参考様式８）'!$A$1:$I$32</definedName>
    <definedName name="_xlnm.Print_Area" localSheetId="6">'露地野菜潅水資機材利用計画書（参考様式５）'!$B$1:$M$66</definedName>
    <definedName name="管轄局">[2]Sheet1!$B$3:$B$11</definedName>
    <definedName name="経営コストの削減">[1]リスト!#REF!</definedName>
    <definedName name="経営規模の拡大">[1]リスト!#REF!</definedName>
    <definedName name="県補助率">[1]リスト!#REF!</definedName>
    <definedName name="佐賀県GAP">[1]リスト!#REF!</definedName>
    <definedName name="市町名">[1]リスト!$A$2:$A$21</definedName>
    <definedName name="施行方法">#REF!</definedName>
    <definedName name="収量・品質の向上">[1]リスト!#REF!</definedName>
    <definedName name="消費税の区分">[1]リスト!$E$2:$E$4</definedName>
    <definedName name="政策目的">[1]リスト!#REF!</definedName>
    <definedName name="特認タイプ">[1]リスト!$B$2:$B$2</definedName>
    <definedName name="品目目">[1]リスト!$C$2:$C$33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47" l="1"/>
  <c r="E22" i="47"/>
  <c r="F31" i="42" l="1"/>
  <c r="D5" i="42"/>
  <c r="I30" i="43" l="1"/>
  <c r="I44" i="43"/>
  <c r="E44" i="43"/>
  <c r="I37" i="43"/>
  <c r="E37" i="43"/>
  <c r="E30" i="43"/>
  <c r="E44" i="39"/>
  <c r="E57" i="39"/>
  <c r="E31" i="39"/>
  <c r="G34" i="35"/>
  <c r="C16" i="40"/>
  <c r="C11" i="40"/>
  <c r="H10" i="42" l="1"/>
  <c r="F14" i="42"/>
  <c r="H24" i="36" l="1"/>
  <c r="F24" i="36"/>
  <c r="H20" i="36"/>
  <c r="F20" i="36"/>
  <c r="J40" i="35" l="1"/>
  <c r="G40" i="35"/>
  <c r="J37" i="35"/>
  <c r="G37" i="35"/>
  <c r="J34" i="35"/>
  <c r="D45" i="34"/>
  <c r="G39" i="34"/>
  <c r="E38" i="34"/>
  <c r="F30" i="34"/>
  <c r="F26" i="34"/>
  <c r="E28" i="34" s="1"/>
  <c r="E26" i="34"/>
  <c r="C26" i="34"/>
  <c r="C30" i="34" s="1"/>
  <c r="B26" i="34"/>
  <c r="H23" i="34"/>
  <c r="I10" i="34"/>
  <c r="E10" i="34"/>
  <c r="I9" i="34"/>
  <c r="I11" i="34" s="1"/>
  <c r="E9" i="34"/>
  <c r="D21" i="33"/>
  <c r="F16" i="33"/>
  <c r="I10" i="33"/>
  <c r="E10" i="33"/>
  <c r="I9" i="33"/>
  <c r="I11" i="33" s="1"/>
  <c r="F17" i="33" s="1"/>
  <c r="G18" i="33" s="1"/>
  <c r="G21" i="33" s="1"/>
  <c r="E9" i="33"/>
  <c r="D21" i="32"/>
  <c r="F16" i="32"/>
  <c r="I10" i="32"/>
  <c r="E10" i="32"/>
  <c r="I9" i="32"/>
  <c r="I11" i="32" s="1"/>
  <c r="F17" i="32" s="1"/>
  <c r="G18" i="32" s="1"/>
  <c r="G21" i="32" s="1"/>
  <c r="E9" i="32"/>
  <c r="G16" i="31"/>
  <c r="G18" i="31" s="1"/>
  <c r="D16" i="31"/>
  <c r="G15" i="31"/>
  <c r="G17" i="31" s="1"/>
  <c r="G19" i="31" s="1"/>
  <c r="D15" i="31"/>
  <c r="I8" i="31"/>
  <c r="I7" i="31"/>
  <c r="I9" i="31" s="1"/>
  <c r="I15" i="34" l="1"/>
  <c r="C33" i="34"/>
  <c r="I13" i="34"/>
  <c r="C34" i="34" s="1"/>
  <c r="B27" i="34"/>
  <c r="B29" i="34" s="1"/>
  <c r="E33" i="34" s="1"/>
  <c r="B28" i="34"/>
  <c r="E27" i="34"/>
  <c r="E29" i="34" s="1"/>
  <c r="E34" i="34" s="1"/>
  <c r="I21" i="33"/>
  <c r="I21" i="32"/>
  <c r="E30" i="34" l="1"/>
  <c r="G30" i="34" s="1"/>
  <c r="G34" i="34"/>
  <c r="G33" i="34"/>
  <c r="G35" i="34" s="1"/>
  <c r="C38" i="34" s="1"/>
  <c r="G38" i="34" s="1"/>
  <c r="G41" i="34" s="1"/>
  <c r="G42" i="34" s="1"/>
  <c r="G45" i="34" s="1"/>
  <c r="I45" i="34" s="1"/>
  <c r="B30" i="34"/>
  <c r="D30" i="34" s="1"/>
  <c r="I17" i="34"/>
</calcChain>
</file>

<file path=xl/sharedStrings.xml><?xml version="1.0" encoding="utf-8"?>
<sst xmlns="http://schemas.openxmlformats.org/spreadsheetml/2006/main" count="713" uniqueCount="373">
  <si>
    <t>備考</t>
    <rPh sb="0" eb="2">
      <t>ビコウ</t>
    </rPh>
    <phoneticPr fontId="13"/>
  </si>
  <si>
    <t>例</t>
    <rPh sb="0" eb="1">
      <t>レイ</t>
    </rPh>
    <phoneticPr fontId="13"/>
  </si>
  <si>
    <t>〇〇　〇〇</t>
    <phoneticPr fontId="13"/>
  </si>
  <si>
    <t>※</t>
    <phoneticPr fontId="16"/>
  </si>
  <si>
    <t>に入力</t>
    <rPh sb="1" eb="3">
      <t>ニュウリョク</t>
    </rPh>
    <phoneticPr fontId="16"/>
  </si>
  <si>
    <t>農業者氏名</t>
    <rPh sb="0" eb="3">
      <t>ノウギョウシャ</t>
    </rPh>
    <rPh sb="3" eb="5">
      <t>シメイ</t>
    </rPh>
    <rPh sb="4" eb="5">
      <t>ジツメイ</t>
    </rPh>
    <phoneticPr fontId="16"/>
  </si>
  <si>
    <t>受益面積</t>
    <rPh sb="0" eb="2">
      <t>ジュエキ</t>
    </rPh>
    <rPh sb="2" eb="4">
      <t>メンセキ</t>
    </rPh>
    <phoneticPr fontId="16"/>
  </si>
  <si>
    <t>㎡</t>
    <phoneticPr fontId="16"/>
  </si>
  <si>
    <t>１　受益面積</t>
    <rPh sb="2" eb="4">
      <t>ジュエキ</t>
    </rPh>
    <rPh sb="4" eb="6">
      <t>メンセキ</t>
    </rPh>
    <phoneticPr fontId="16"/>
  </si>
  <si>
    <t>ハウス①</t>
    <phoneticPr fontId="16"/>
  </si>
  <si>
    <t>間口</t>
    <rPh sb="0" eb="2">
      <t>マグチ</t>
    </rPh>
    <phoneticPr fontId="16"/>
  </si>
  <si>
    <t>ｍ×長さ（A）</t>
    <rPh sb="2" eb="3">
      <t>ナガ</t>
    </rPh>
    <phoneticPr fontId="16"/>
  </si>
  <si>
    <t>m×棟数（C）</t>
    <rPh sb="2" eb="4">
      <t>トウスウ</t>
    </rPh>
    <phoneticPr fontId="16"/>
  </si>
  <si>
    <t>棟＝</t>
    <rPh sb="0" eb="1">
      <t>トウ</t>
    </rPh>
    <phoneticPr fontId="16"/>
  </si>
  <si>
    <t>ハウス②</t>
    <phoneticPr fontId="16"/>
  </si>
  <si>
    <t>ｍ×長さ（B）</t>
    <rPh sb="2" eb="3">
      <t>ナガ</t>
    </rPh>
    <phoneticPr fontId="16"/>
  </si>
  <si>
    <t>m×棟数（D）</t>
    <rPh sb="2" eb="4">
      <t>トウスウ</t>
    </rPh>
    <phoneticPr fontId="16"/>
  </si>
  <si>
    <t>計</t>
    <rPh sb="0" eb="1">
      <t>ケイ</t>
    </rPh>
    <phoneticPr fontId="16"/>
  </si>
  <si>
    <t>２　設置基準</t>
    <rPh sb="2" eb="4">
      <t>セッチ</t>
    </rPh>
    <rPh sb="4" eb="6">
      <t>キジュン</t>
    </rPh>
    <phoneticPr fontId="16"/>
  </si>
  <si>
    <t>カタログより</t>
    <phoneticPr fontId="16"/>
  </si>
  <si>
    <t>型式</t>
    <rPh sb="0" eb="2">
      <t>カタシキ</t>
    </rPh>
    <phoneticPr fontId="16"/>
  </si>
  <si>
    <t>１）風の到達距離</t>
    <rPh sb="2" eb="3">
      <t>カゼ</t>
    </rPh>
    <rPh sb="4" eb="6">
      <t>トウタツ</t>
    </rPh>
    <rPh sb="6" eb="8">
      <t>キョリ</t>
    </rPh>
    <phoneticPr fontId="16"/>
  </si>
  <si>
    <t>m</t>
    <phoneticPr fontId="16"/>
  </si>
  <si>
    <t>２）1棟あたりの必要数　A÷1）＝</t>
    <rPh sb="3" eb="4">
      <t>トウ</t>
    </rPh>
    <rPh sb="8" eb="10">
      <t>ヒツヨウ</t>
    </rPh>
    <rPh sb="10" eb="11">
      <t>スウ</t>
    </rPh>
    <phoneticPr fontId="16"/>
  </si>
  <si>
    <t>台/棟</t>
    <rPh sb="0" eb="1">
      <t>ダイ</t>
    </rPh>
    <rPh sb="2" eb="3">
      <t>トウ</t>
    </rPh>
    <phoneticPr fontId="16"/>
  </si>
  <si>
    <t>≒</t>
    <phoneticPr fontId="16"/>
  </si>
  <si>
    <t>３）1棟あたりの必要数　B÷1）＝</t>
    <rPh sb="3" eb="4">
      <t>トウ</t>
    </rPh>
    <rPh sb="8" eb="10">
      <t>ヒツヨウ</t>
    </rPh>
    <rPh sb="10" eb="11">
      <t>スウ</t>
    </rPh>
    <phoneticPr fontId="16"/>
  </si>
  <si>
    <t>４）必要台数</t>
    <rPh sb="2" eb="4">
      <t>ヒツヨウ</t>
    </rPh>
    <rPh sb="4" eb="6">
      <t>ダイスウ</t>
    </rPh>
    <phoneticPr fontId="16"/>
  </si>
  <si>
    <t>（２）×C＝</t>
    <phoneticPr fontId="16"/>
  </si>
  <si>
    <t>台/ハウス①</t>
    <rPh sb="0" eb="1">
      <t>ダイ</t>
    </rPh>
    <phoneticPr fontId="16"/>
  </si>
  <si>
    <t>（３）×D＝</t>
    <phoneticPr fontId="16"/>
  </si>
  <si>
    <t>台/ハウス②</t>
    <rPh sb="0" eb="1">
      <t>ダイ</t>
    </rPh>
    <phoneticPr fontId="16"/>
  </si>
  <si>
    <t>台</t>
    <rPh sb="0" eb="1">
      <t>ダイ</t>
    </rPh>
    <phoneticPr fontId="16"/>
  </si>
  <si>
    <t>事業量</t>
    <rPh sb="0" eb="3">
      <t>ジギョウリョウ</t>
    </rPh>
    <phoneticPr fontId="16"/>
  </si>
  <si>
    <t>１　冷蔵処理苗の定植株数</t>
    <rPh sb="2" eb="4">
      <t>レイゾウ</t>
    </rPh>
    <rPh sb="4" eb="6">
      <t>ショリ</t>
    </rPh>
    <rPh sb="6" eb="7">
      <t>ナエ</t>
    </rPh>
    <rPh sb="8" eb="10">
      <t>テイショク</t>
    </rPh>
    <rPh sb="10" eb="11">
      <t>カブ</t>
    </rPh>
    <rPh sb="11" eb="12">
      <t>スウ</t>
    </rPh>
    <phoneticPr fontId="16"/>
  </si>
  <si>
    <t>株間</t>
    <rPh sb="0" eb="1">
      <t>カブ</t>
    </rPh>
    <rPh sb="1" eb="2">
      <t>カン</t>
    </rPh>
    <phoneticPr fontId="16"/>
  </si>
  <si>
    <t>cm</t>
    <phoneticPr fontId="16"/>
  </si>
  <si>
    <t>長さ</t>
    <rPh sb="0" eb="1">
      <t>ナガ</t>
    </rPh>
    <phoneticPr fontId="16"/>
  </si>
  <si>
    <t>ｍ÷株間</t>
    <rPh sb="2" eb="3">
      <t>カブ</t>
    </rPh>
    <rPh sb="3" eb="4">
      <t>マ</t>
    </rPh>
    <phoneticPr fontId="16"/>
  </si>
  <si>
    <t>cm×</t>
    <phoneticPr fontId="16"/>
  </si>
  <si>
    <t>列＝</t>
    <rPh sb="0" eb="1">
      <t>レツ</t>
    </rPh>
    <phoneticPr fontId="16"/>
  </si>
  <si>
    <t>株</t>
    <rPh sb="0" eb="1">
      <t>カブ</t>
    </rPh>
    <phoneticPr fontId="16"/>
  </si>
  <si>
    <t>計（A）</t>
    <rPh sb="0" eb="1">
      <t>ケイ</t>
    </rPh>
    <phoneticPr fontId="16"/>
  </si>
  <si>
    <t>２　冷蔵装置の必要面積</t>
    <rPh sb="2" eb="4">
      <t>レイゾウ</t>
    </rPh>
    <rPh sb="4" eb="6">
      <t>ソウチ</t>
    </rPh>
    <rPh sb="7" eb="11">
      <t>ヒツヨウメンセキ</t>
    </rPh>
    <phoneticPr fontId="16"/>
  </si>
  <si>
    <t>１）苗間隔</t>
    <rPh sb="2" eb="3">
      <t>ナエ</t>
    </rPh>
    <rPh sb="3" eb="5">
      <t>カンカク</t>
    </rPh>
    <phoneticPr fontId="16"/>
  </si>
  <si>
    <t>２）ポット幅</t>
    <phoneticPr fontId="16"/>
  </si>
  <si>
    <r>
      <t>３）1㎡あたりの処理苗数　（100cm÷（１）+２）））</t>
    </r>
    <r>
      <rPr>
        <vertAlign val="superscript"/>
        <sz val="11"/>
        <color theme="1"/>
        <rFont val="ＭＳ Ｐゴシック"/>
        <family val="3"/>
        <charset val="128"/>
        <scheme val="minor"/>
      </rPr>
      <t>2</t>
    </r>
    <r>
      <rPr>
        <sz val="11"/>
        <color theme="1"/>
        <rFont val="ＭＳ Ｐゴシック"/>
        <family val="3"/>
        <charset val="128"/>
        <scheme val="minor"/>
      </rPr>
      <t>＝</t>
    </r>
    <rPh sb="8" eb="10">
      <t>ショリ</t>
    </rPh>
    <rPh sb="10" eb="11">
      <t>ナエ</t>
    </rPh>
    <rPh sb="11" eb="12">
      <t>カズ</t>
    </rPh>
    <phoneticPr fontId="16"/>
  </si>
  <si>
    <t>４）必要処理面積　A÷３）＝</t>
    <rPh sb="2" eb="4">
      <t>ヒツヨウ</t>
    </rPh>
    <rPh sb="4" eb="6">
      <t>ショリ</t>
    </rPh>
    <rPh sb="6" eb="8">
      <t>メンセキ</t>
    </rPh>
    <phoneticPr fontId="16"/>
  </si>
  <si>
    <t>なお、作業スペース等確保のため、３）×1.1=</t>
    <rPh sb="3" eb="5">
      <t>サギョウ</t>
    </rPh>
    <rPh sb="9" eb="10">
      <t>トウ</t>
    </rPh>
    <rPh sb="10" eb="12">
      <t>カクホ</t>
    </rPh>
    <phoneticPr fontId="16"/>
  </si>
  <si>
    <t>３　規模決定</t>
    <rPh sb="2" eb="4">
      <t>キボ</t>
    </rPh>
    <rPh sb="4" eb="6">
      <t>ケッテイ</t>
    </rPh>
    <phoneticPr fontId="16"/>
  </si>
  <si>
    <t>整備する苗冷蔵装置面積</t>
    <rPh sb="0" eb="2">
      <t>セイビ</t>
    </rPh>
    <rPh sb="4" eb="5">
      <t>ナエ</t>
    </rPh>
    <rPh sb="5" eb="7">
      <t>レイゾウ</t>
    </rPh>
    <rPh sb="7" eb="9">
      <t>ソウチ</t>
    </rPh>
    <rPh sb="9" eb="11">
      <t>メンセキ</t>
    </rPh>
    <phoneticPr fontId="16"/>
  </si>
  <si>
    <t>㎡÷必要な苗冷蔵装置面積</t>
    <rPh sb="5" eb="6">
      <t>ナエ</t>
    </rPh>
    <rPh sb="6" eb="8">
      <t>レイゾウ</t>
    </rPh>
    <rPh sb="8" eb="10">
      <t>ソウチ</t>
    </rPh>
    <phoneticPr fontId="16"/>
  </si>
  <si>
    <t>㎡＝</t>
    <phoneticPr fontId="16"/>
  </si>
  <si>
    <t>○○○○</t>
    <phoneticPr fontId="16"/>
  </si>
  <si>
    <t>高設上段</t>
    <rPh sb="0" eb="2">
      <t>コウセツ</t>
    </rPh>
    <rPh sb="2" eb="4">
      <t>ジョウダン</t>
    </rPh>
    <phoneticPr fontId="16"/>
  </si>
  <si>
    <t>高設下段</t>
    <rPh sb="0" eb="2">
      <t>コウセツ</t>
    </rPh>
    <rPh sb="2" eb="4">
      <t>ゲダン</t>
    </rPh>
    <phoneticPr fontId="16"/>
  </si>
  <si>
    <t>事業実施主体名</t>
    <rPh sb="0" eb="2">
      <t>ジギョウ</t>
    </rPh>
    <rPh sb="2" eb="4">
      <t>ジッシ</t>
    </rPh>
    <rPh sb="4" eb="6">
      <t>シュタイ</t>
    </rPh>
    <rPh sb="6" eb="7">
      <t>メイ</t>
    </rPh>
    <phoneticPr fontId="16"/>
  </si>
  <si>
    <t>育苗ハウス面積</t>
    <rPh sb="0" eb="2">
      <t>イクビョウ</t>
    </rPh>
    <rPh sb="5" eb="7">
      <t>メンセキ</t>
    </rPh>
    <phoneticPr fontId="16"/>
  </si>
  <si>
    <t>１　必要株数</t>
    <rPh sb="2" eb="4">
      <t>ヒツヨウ</t>
    </rPh>
    <rPh sb="4" eb="6">
      <t>カブスウ</t>
    </rPh>
    <phoneticPr fontId="16"/>
  </si>
  <si>
    <t>①必要定植株数</t>
    <rPh sb="1" eb="3">
      <t>ヒツヨウ</t>
    </rPh>
    <rPh sb="3" eb="5">
      <t>テイショク</t>
    </rPh>
    <rPh sb="5" eb="7">
      <t>カブスウ</t>
    </rPh>
    <phoneticPr fontId="16"/>
  </si>
  <si>
    <t>②予備苗</t>
    <rPh sb="1" eb="3">
      <t>ヨビ</t>
    </rPh>
    <rPh sb="3" eb="4">
      <t>ナエ</t>
    </rPh>
    <phoneticPr fontId="16"/>
  </si>
  <si>
    <t>・育苗時の予備苗として必要定植株数の約1割を確保　①×10％＝</t>
    <rPh sb="1" eb="3">
      <t>イクビョウ</t>
    </rPh>
    <rPh sb="3" eb="4">
      <t>ジ</t>
    </rPh>
    <rPh sb="5" eb="7">
      <t>ヨビ</t>
    </rPh>
    <rPh sb="7" eb="8">
      <t>ナエ</t>
    </rPh>
    <rPh sb="11" eb="13">
      <t>ヒツヨウ</t>
    </rPh>
    <rPh sb="13" eb="15">
      <t>テイショク</t>
    </rPh>
    <rPh sb="15" eb="17">
      <t>カブスウ</t>
    </rPh>
    <rPh sb="18" eb="19">
      <t>ヤク</t>
    </rPh>
    <rPh sb="20" eb="21">
      <t>ワリ</t>
    </rPh>
    <rPh sb="22" eb="24">
      <t>カクホ</t>
    </rPh>
    <phoneticPr fontId="16"/>
  </si>
  <si>
    <t>③次年度親株数</t>
    <rPh sb="1" eb="4">
      <t>ジネンド</t>
    </rPh>
    <rPh sb="4" eb="5">
      <t>オヤ</t>
    </rPh>
    <rPh sb="5" eb="6">
      <t>カブ</t>
    </rPh>
    <rPh sb="6" eb="7">
      <t>スウ</t>
    </rPh>
    <phoneticPr fontId="16"/>
  </si>
  <si>
    <t>・次年度親株用苗として、必要定植株数の約1割を確保　①×10％＝</t>
    <rPh sb="1" eb="4">
      <t>ジネンド</t>
    </rPh>
    <rPh sb="4" eb="5">
      <t>オヤ</t>
    </rPh>
    <rPh sb="5" eb="6">
      <t>カブ</t>
    </rPh>
    <rPh sb="6" eb="7">
      <t>ヨウ</t>
    </rPh>
    <rPh sb="7" eb="8">
      <t>ナエ</t>
    </rPh>
    <rPh sb="12" eb="14">
      <t>ヒツヨウ</t>
    </rPh>
    <rPh sb="14" eb="16">
      <t>テイショク</t>
    </rPh>
    <rPh sb="16" eb="18">
      <t>カブスウ</t>
    </rPh>
    <rPh sb="19" eb="20">
      <t>ヤク</t>
    </rPh>
    <rPh sb="21" eb="22">
      <t>ワリ</t>
    </rPh>
    <rPh sb="23" eb="25">
      <t>カクホ</t>
    </rPh>
    <phoneticPr fontId="16"/>
  </si>
  <si>
    <t>合計　①＋②＋③＝</t>
    <rPh sb="0" eb="2">
      <t>ゴウケイ</t>
    </rPh>
    <phoneticPr fontId="16"/>
  </si>
  <si>
    <t>２　エキスパンドメタル枚数</t>
    <rPh sb="11" eb="13">
      <t>マイスウ</t>
    </rPh>
    <phoneticPr fontId="16"/>
  </si>
  <si>
    <t>①１枚あたり育苗本数</t>
    <rPh sb="2" eb="3">
      <t>マイ</t>
    </rPh>
    <rPh sb="6" eb="8">
      <t>イクビョウ</t>
    </rPh>
    <rPh sb="8" eb="10">
      <t>ホンスウ</t>
    </rPh>
    <phoneticPr fontId="16"/>
  </si>
  <si>
    <t>・危機的病害（炭そ秒、疫病等）の蔓延防止のため、採苗間隔は以下を確保</t>
    <rPh sb="1" eb="4">
      <t>キキテキ</t>
    </rPh>
    <rPh sb="4" eb="6">
      <t>ビョウガイ</t>
    </rPh>
    <rPh sb="7" eb="8">
      <t>スミ</t>
    </rPh>
    <rPh sb="9" eb="10">
      <t>ビョウ</t>
    </rPh>
    <rPh sb="11" eb="13">
      <t>エキビョウ</t>
    </rPh>
    <rPh sb="13" eb="14">
      <t>トウ</t>
    </rPh>
    <rPh sb="16" eb="18">
      <t>マンエン</t>
    </rPh>
    <rPh sb="18" eb="20">
      <t>ボウシ</t>
    </rPh>
    <rPh sb="24" eb="26">
      <t>サイビョウ</t>
    </rPh>
    <rPh sb="26" eb="28">
      <t>カンカク</t>
    </rPh>
    <rPh sb="29" eb="31">
      <t>イカ</t>
    </rPh>
    <rPh sb="32" eb="34">
      <t>カクホ</t>
    </rPh>
    <phoneticPr fontId="16"/>
  </si>
  <si>
    <t xml:space="preserve"> 子株間</t>
    <rPh sb="1" eb="2">
      <t>コ</t>
    </rPh>
    <rPh sb="2" eb="3">
      <t>カブ</t>
    </rPh>
    <rPh sb="3" eb="4">
      <t>カン</t>
    </rPh>
    <phoneticPr fontId="16"/>
  </si>
  <si>
    <t>ポット幅cm</t>
    <phoneticPr fontId="16"/>
  </si>
  <si>
    <t>親株間</t>
    <rPh sb="0" eb="1">
      <t>オヤ</t>
    </rPh>
    <rPh sb="1" eb="2">
      <t>カブ</t>
    </rPh>
    <rPh sb="2" eb="3">
      <t>カン</t>
    </rPh>
    <phoneticPr fontId="16"/>
  </si>
  <si>
    <t>ポット直径cm</t>
    <rPh sb="3" eb="5">
      <t>チョッケイ</t>
    </rPh>
    <phoneticPr fontId="16"/>
  </si>
  <si>
    <t>・また、育苗期間中の作業で株を傷付けないよう、通路から前後で合計</t>
    <rPh sb="4" eb="6">
      <t>イクビョウ</t>
    </rPh>
    <rPh sb="6" eb="9">
      <t>キカンチュウ</t>
    </rPh>
    <rPh sb="10" eb="12">
      <t>サギョウ</t>
    </rPh>
    <rPh sb="13" eb="14">
      <t>カブ</t>
    </rPh>
    <rPh sb="15" eb="16">
      <t>キズ</t>
    </rPh>
    <rPh sb="16" eb="17">
      <t>ツ</t>
    </rPh>
    <rPh sb="23" eb="25">
      <t>ツウロ</t>
    </rPh>
    <rPh sb="27" eb="29">
      <t>ゼンゴ</t>
    </rPh>
    <rPh sb="30" eb="32">
      <t>ゴウケイ</t>
    </rPh>
    <phoneticPr fontId="16"/>
  </si>
  <si>
    <t>cm離して配置する。</t>
    <phoneticPr fontId="16"/>
  </si>
  <si>
    <t>・エキスパンドメタル規格</t>
    <rPh sb="10" eb="12">
      <t>キカク</t>
    </rPh>
    <phoneticPr fontId="16"/>
  </si>
  <si>
    <t>cm＝</t>
    <phoneticPr fontId="16"/>
  </si>
  <si>
    <t>㎡/枚</t>
    <rPh sb="2" eb="3">
      <t>マイ</t>
    </rPh>
    <phoneticPr fontId="16"/>
  </si>
  <si>
    <t>子株</t>
    <rPh sb="0" eb="1">
      <t>コ</t>
    </rPh>
    <rPh sb="1" eb="2">
      <t>カブ</t>
    </rPh>
    <phoneticPr fontId="16"/>
  </si>
  <si>
    <t>作業幅</t>
    <rPh sb="0" eb="2">
      <t>サギョウ</t>
    </rPh>
    <rPh sb="2" eb="3">
      <t>ハバ</t>
    </rPh>
    <phoneticPr fontId="16"/>
  </si>
  <si>
    <t>親株</t>
    <rPh sb="0" eb="1">
      <t>オヤ</t>
    </rPh>
    <rPh sb="1" eb="2">
      <t>カブ</t>
    </rPh>
    <phoneticPr fontId="16"/>
  </si>
  <si>
    <t>株間隔cm</t>
    <rPh sb="0" eb="1">
      <t>カブ</t>
    </rPh>
    <rPh sb="1" eb="3">
      <t>カンカク</t>
    </rPh>
    <phoneticPr fontId="16"/>
  </si>
  <si>
    <t>株/長辺</t>
    <rPh sb="0" eb="1">
      <t>カブ</t>
    </rPh>
    <rPh sb="2" eb="4">
      <t>チョウヘン</t>
    </rPh>
    <phoneticPr fontId="16"/>
  </si>
  <si>
    <t>-</t>
    <phoneticPr fontId="16"/>
  </si>
  <si>
    <t>株/短辺</t>
    <rPh sb="0" eb="1">
      <t>カブ</t>
    </rPh>
    <rPh sb="2" eb="3">
      <t>タン</t>
    </rPh>
    <rPh sb="3" eb="4">
      <t>ヘン</t>
    </rPh>
    <phoneticPr fontId="16"/>
  </si>
  <si>
    <t>配置株数</t>
    <rPh sb="0" eb="2">
      <t>ハイチ</t>
    </rPh>
    <rPh sb="2" eb="3">
      <t>カブ</t>
    </rPh>
    <rPh sb="3" eb="4">
      <t>スウ</t>
    </rPh>
    <phoneticPr fontId="16"/>
  </si>
  <si>
    <t>必要㎡</t>
    <rPh sb="0" eb="2">
      <t>ヒツヨウ</t>
    </rPh>
    <phoneticPr fontId="16"/>
  </si>
  <si>
    <t>②必要エキスパンドメタル数</t>
    <rPh sb="1" eb="3">
      <t>ヒツヨウ</t>
    </rPh>
    <rPh sb="12" eb="13">
      <t>スウ</t>
    </rPh>
    <phoneticPr fontId="16"/>
  </si>
  <si>
    <t>１）子株</t>
    <rPh sb="2" eb="3">
      <t>コ</t>
    </rPh>
    <rPh sb="3" eb="4">
      <t>カブ</t>
    </rPh>
    <phoneticPr fontId="16"/>
  </si>
  <si>
    <t>必要株数</t>
    <rPh sb="0" eb="2">
      <t>ヒツヨウ</t>
    </rPh>
    <rPh sb="2" eb="4">
      <t>カブスウ</t>
    </rPh>
    <phoneticPr fontId="16"/>
  </si>
  <si>
    <t>株÷</t>
    <rPh sb="0" eb="1">
      <t>カブ</t>
    </rPh>
    <phoneticPr fontId="16"/>
  </si>
  <si>
    <t>株/枚＝</t>
    <rPh sb="0" eb="1">
      <t>カブ</t>
    </rPh>
    <rPh sb="2" eb="3">
      <t>マイ</t>
    </rPh>
    <phoneticPr fontId="16"/>
  </si>
  <si>
    <t>枚</t>
    <rPh sb="0" eb="1">
      <t>マイ</t>
    </rPh>
    <phoneticPr fontId="16"/>
  </si>
  <si>
    <t>２）親株</t>
    <rPh sb="2" eb="3">
      <t>オヤ</t>
    </rPh>
    <rPh sb="3" eb="4">
      <t>カブ</t>
    </rPh>
    <phoneticPr fontId="16"/>
  </si>
  <si>
    <t>株/枚=</t>
    <rPh sb="0" eb="1">
      <t>カブ</t>
    </rPh>
    <rPh sb="2" eb="3">
      <t>マイ</t>
    </rPh>
    <phoneticPr fontId="16"/>
  </si>
  <si>
    <t>合計</t>
    <rPh sb="0" eb="2">
      <t>ゴウケイ</t>
    </rPh>
    <phoneticPr fontId="16"/>
  </si>
  <si>
    <t>３　ハウス規格等</t>
    <rPh sb="5" eb="7">
      <t>キカク</t>
    </rPh>
    <rPh sb="7" eb="8">
      <t>トウ</t>
    </rPh>
    <phoneticPr fontId="16"/>
  </si>
  <si>
    <t>１）総ハウス長</t>
    <rPh sb="2" eb="3">
      <t>ソウ</t>
    </rPh>
    <rPh sb="6" eb="7">
      <t>チョウ</t>
    </rPh>
    <phoneticPr fontId="16"/>
  </si>
  <si>
    <t>枚×</t>
    <rPh sb="0" eb="1">
      <t>マイ</t>
    </rPh>
    <phoneticPr fontId="16"/>
  </si>
  <si>
    <t>ｃｍ＝</t>
    <phoneticPr fontId="16"/>
  </si>
  <si>
    <t>ｍ</t>
    <phoneticPr fontId="16"/>
  </si>
  <si>
    <t>２）エキスパンドメタル幅</t>
    <rPh sb="11" eb="12">
      <t>ハバ</t>
    </rPh>
    <phoneticPr fontId="16"/>
  </si>
  <si>
    <t>ｃｍ</t>
    <phoneticPr fontId="16"/>
  </si>
  <si>
    <t>３）通路幅</t>
    <rPh sb="2" eb="4">
      <t>ツウロ</t>
    </rPh>
    <rPh sb="4" eb="5">
      <t>ハバ</t>
    </rPh>
    <phoneticPr fontId="16"/>
  </si>
  <si>
    <t>４）必要ハウス面積　１）×（２）＋３））</t>
    <rPh sb="2" eb="4">
      <t>ヒツヨウ</t>
    </rPh>
    <rPh sb="7" eb="9">
      <t>メンセキ</t>
    </rPh>
    <phoneticPr fontId="16"/>
  </si>
  <si>
    <t>なお、ハウス妻面側の作業スペース確保のため、４）×1.1＝</t>
    <rPh sb="6" eb="7">
      <t>ツマ</t>
    </rPh>
    <rPh sb="7" eb="8">
      <t>メン</t>
    </rPh>
    <rPh sb="8" eb="9">
      <t>ガワ</t>
    </rPh>
    <rPh sb="10" eb="12">
      <t>サギョウ</t>
    </rPh>
    <rPh sb="16" eb="18">
      <t>カクホ</t>
    </rPh>
    <phoneticPr fontId="16"/>
  </si>
  <si>
    <t>4　規模決定</t>
    <rPh sb="2" eb="4">
      <t>キボ</t>
    </rPh>
    <rPh sb="4" eb="6">
      <t>ケッテイ</t>
    </rPh>
    <phoneticPr fontId="16"/>
  </si>
  <si>
    <t>整備する育苗ハウス面積</t>
    <rPh sb="0" eb="2">
      <t>セイビ</t>
    </rPh>
    <rPh sb="4" eb="6">
      <t>イクビョウ</t>
    </rPh>
    <rPh sb="9" eb="11">
      <t>メンセキ</t>
    </rPh>
    <phoneticPr fontId="16"/>
  </si>
  <si>
    <t>㎡÷必要ハウス面積</t>
    <phoneticPr fontId="16"/>
  </si>
  <si>
    <t>1　事業実施主体及び受益農家</t>
    <rPh sb="2" eb="8">
      <t>ジギョウジッシシュタイ</t>
    </rPh>
    <rPh sb="8" eb="9">
      <t>オヨ</t>
    </rPh>
    <rPh sb="10" eb="14">
      <t>ジュエキノウカ</t>
    </rPh>
    <phoneticPr fontId="16"/>
  </si>
  <si>
    <t>事業実施主体名</t>
    <rPh sb="0" eb="4">
      <t>ジギョウジッシ</t>
    </rPh>
    <rPh sb="4" eb="7">
      <t>シュタイメイ</t>
    </rPh>
    <phoneticPr fontId="16"/>
  </si>
  <si>
    <t>受益農家</t>
    <rPh sb="0" eb="2">
      <t>ジュエキ</t>
    </rPh>
    <rPh sb="2" eb="4">
      <t>ノウカ</t>
    </rPh>
    <phoneticPr fontId="16"/>
  </si>
  <si>
    <t>品目</t>
    <rPh sb="0" eb="2">
      <t>ヒンモク</t>
    </rPh>
    <phoneticPr fontId="16"/>
  </si>
  <si>
    <r>
      <t>作付面積</t>
    </r>
    <r>
      <rPr>
        <sz val="11"/>
        <color theme="1"/>
        <rFont val="ＭＳ Ｐゴシック"/>
        <family val="3"/>
        <charset val="128"/>
        <scheme val="minor"/>
      </rPr>
      <t>（現況）（a）</t>
    </r>
    <rPh sb="0" eb="4">
      <t>サクツケメンセキ</t>
    </rPh>
    <rPh sb="5" eb="7">
      <t>ゲンキョウ</t>
    </rPh>
    <phoneticPr fontId="16"/>
  </si>
  <si>
    <t>東部ブロッコリー第1組合</t>
    <phoneticPr fontId="16"/>
  </si>
  <si>
    <t>三養基 太郎</t>
    <rPh sb="0" eb="3">
      <t>ミヤキ</t>
    </rPh>
    <rPh sb="4" eb="6">
      <t>タロウ</t>
    </rPh>
    <phoneticPr fontId="16"/>
  </si>
  <si>
    <t>ブロッコリー</t>
    <phoneticPr fontId="16"/>
  </si>
  <si>
    <t>上峰 次郎</t>
    <rPh sb="0" eb="2">
      <t>カミミネ</t>
    </rPh>
    <rPh sb="3" eb="5">
      <t>ジロウ</t>
    </rPh>
    <phoneticPr fontId="16"/>
  </si>
  <si>
    <t>神埼史郎</t>
    <rPh sb="0" eb="2">
      <t>カンザキ</t>
    </rPh>
    <rPh sb="2" eb="4">
      <t>シロウ</t>
    </rPh>
    <phoneticPr fontId="16"/>
  </si>
  <si>
    <t>２　対象資機材</t>
    <rPh sb="2" eb="4">
      <t>タイショウ</t>
    </rPh>
    <rPh sb="4" eb="7">
      <t>シキザイ</t>
    </rPh>
    <phoneticPr fontId="16"/>
  </si>
  <si>
    <t>対象機械・資材</t>
    <rPh sb="0" eb="4">
      <t>タイショウキカイ</t>
    </rPh>
    <rPh sb="5" eb="7">
      <t>シザイ</t>
    </rPh>
    <phoneticPr fontId="16"/>
  </si>
  <si>
    <t>数量</t>
    <rPh sb="0" eb="2">
      <t>スウリョウ</t>
    </rPh>
    <phoneticPr fontId="16"/>
  </si>
  <si>
    <t>名称</t>
    <rPh sb="0" eb="2">
      <t>メイショウ</t>
    </rPh>
    <phoneticPr fontId="16"/>
  </si>
  <si>
    <t>規格</t>
    <rPh sb="0" eb="2">
      <t>キカク</t>
    </rPh>
    <phoneticPr fontId="16"/>
  </si>
  <si>
    <t>三養基太郎</t>
    <rPh sb="0" eb="3">
      <t>ミヤキ</t>
    </rPh>
    <rPh sb="3" eb="5">
      <t>タロウ</t>
    </rPh>
    <phoneticPr fontId="16"/>
  </si>
  <si>
    <t>スミサンスイR露地ワイド</t>
    <rPh sb="7" eb="9">
      <t>ロジ</t>
    </rPh>
    <phoneticPr fontId="16"/>
  </si>
  <si>
    <t>100ｍ</t>
    <phoneticPr fontId="16"/>
  </si>
  <si>
    <t>ディスクフィルター</t>
    <phoneticPr fontId="16"/>
  </si>
  <si>
    <t>50A</t>
    <phoneticPr fontId="16"/>
  </si>
  <si>
    <t>ホンダ エンジンポンプ</t>
    <phoneticPr fontId="16"/>
  </si>
  <si>
    <t>WH20XT</t>
    <phoneticPr fontId="16"/>
  </si>
  <si>
    <t>上峰次郎</t>
    <rPh sb="0" eb="2">
      <t>カミミネ</t>
    </rPh>
    <rPh sb="2" eb="4">
      <t>ジロウ</t>
    </rPh>
    <phoneticPr fontId="16"/>
  </si>
  <si>
    <t>スミレイン40</t>
    <phoneticPr fontId="16"/>
  </si>
  <si>
    <t>55m</t>
    <phoneticPr fontId="16"/>
  </si>
  <si>
    <t>工進　エンジンポンプ</t>
    <rPh sb="0" eb="2">
      <t>コウシン</t>
    </rPh>
    <phoneticPr fontId="16"/>
  </si>
  <si>
    <t>SERH-50V</t>
    <phoneticPr fontId="16"/>
  </si>
  <si>
    <t>神埼三郎</t>
    <rPh sb="0" eb="2">
      <t>カンザキ</t>
    </rPh>
    <rPh sb="2" eb="4">
      <t>サブロウ</t>
    </rPh>
    <phoneticPr fontId="16"/>
  </si>
  <si>
    <t>キリコR</t>
    <phoneticPr fontId="16"/>
  </si>
  <si>
    <t>３　利用計画</t>
    <rPh sb="2" eb="6">
      <t>リヨウケイカク</t>
    </rPh>
    <phoneticPr fontId="16"/>
  </si>
  <si>
    <t>（１）資機材の利用面積・時期</t>
    <rPh sb="3" eb="6">
      <t>シキザイ</t>
    </rPh>
    <rPh sb="7" eb="11">
      <t>リヨウメンセキ</t>
    </rPh>
    <rPh sb="12" eb="14">
      <t>ジキ</t>
    </rPh>
    <phoneticPr fontId="16"/>
  </si>
  <si>
    <t>利用面積（a）</t>
    <rPh sb="0" eb="4">
      <t>リヨウメンセキ</t>
    </rPh>
    <phoneticPr fontId="16"/>
  </si>
  <si>
    <t>利用時期</t>
    <rPh sb="0" eb="4">
      <t>リヨウジキ</t>
    </rPh>
    <phoneticPr fontId="16"/>
  </si>
  <si>
    <t>育苗</t>
    <rPh sb="0" eb="2">
      <t>イクビョウ</t>
    </rPh>
    <phoneticPr fontId="16"/>
  </si>
  <si>
    <t>本圃</t>
    <rPh sb="0" eb="2">
      <t>ホンポ</t>
    </rPh>
    <phoneticPr fontId="16"/>
  </si>
  <si>
    <t>7～8月</t>
    <rPh sb="3" eb="4">
      <t>ガツ</t>
    </rPh>
    <phoneticPr fontId="16"/>
  </si>
  <si>
    <t>8～11月</t>
    <rPh sb="4" eb="5">
      <t>ガツ</t>
    </rPh>
    <phoneticPr fontId="16"/>
  </si>
  <si>
    <t>8月</t>
    <rPh sb="1" eb="2">
      <t>ガツ</t>
    </rPh>
    <phoneticPr fontId="16"/>
  </si>
  <si>
    <t>9～11月</t>
    <rPh sb="4" eb="5">
      <t>ガツ</t>
    </rPh>
    <phoneticPr fontId="16"/>
  </si>
  <si>
    <t>（２）潅水チューブ利用計画</t>
    <rPh sb="3" eb="5">
      <t>カンスイ</t>
    </rPh>
    <rPh sb="9" eb="13">
      <t>リヨウケイカク</t>
    </rPh>
    <phoneticPr fontId="16"/>
  </si>
  <si>
    <r>
      <t xml:space="preserve">①潅水幅
</t>
    </r>
    <r>
      <rPr>
        <sz val="10"/>
        <color theme="1"/>
        <rFont val="ＭＳ Ｐゴシック"/>
        <family val="3"/>
        <charset val="128"/>
        <scheme val="minor"/>
      </rPr>
      <t>（m）</t>
    </r>
    <r>
      <rPr>
        <sz val="11"/>
        <color theme="1"/>
        <rFont val="ＭＳ Ｐゴシック"/>
        <family val="3"/>
        <charset val="128"/>
        <scheme val="minor"/>
      </rPr>
      <t xml:space="preserve">
</t>
    </r>
    <r>
      <rPr>
        <sz val="10"/>
        <color theme="1"/>
        <rFont val="ＭＳ Ｐゴシック"/>
        <family val="3"/>
        <charset val="128"/>
        <scheme val="minor"/>
      </rPr>
      <t>※カタログ値</t>
    </r>
    <rPh sb="1" eb="3">
      <t>カンスイ</t>
    </rPh>
    <rPh sb="3" eb="4">
      <t>ハバ</t>
    </rPh>
    <rPh sb="14" eb="15">
      <t>チ</t>
    </rPh>
    <phoneticPr fontId="16"/>
  </si>
  <si>
    <r>
      <t xml:space="preserve">③設置本数
</t>
    </r>
    <r>
      <rPr>
        <sz val="10"/>
        <color theme="1"/>
        <rFont val="ＭＳ Ｐゴシック"/>
        <family val="3"/>
        <charset val="128"/>
        <scheme val="minor"/>
      </rPr>
      <t>（本）</t>
    </r>
    <rPh sb="1" eb="5">
      <t>セッチホンスウ</t>
    </rPh>
    <rPh sb="7" eb="8">
      <t>ホン</t>
    </rPh>
    <phoneticPr fontId="16"/>
  </si>
  <si>
    <r>
      <t xml:space="preserve">④潅水可能面積
（㎡）
</t>
    </r>
    <r>
      <rPr>
        <sz val="9"/>
        <color theme="1"/>
        <rFont val="ＭＳ Ｐゴシック"/>
        <family val="3"/>
        <charset val="128"/>
        <scheme val="minor"/>
      </rPr>
      <t>（＝①×②×③）</t>
    </r>
    <rPh sb="1" eb="3">
      <t>カンスイ</t>
    </rPh>
    <rPh sb="3" eb="5">
      <t>カノウ</t>
    </rPh>
    <rPh sb="5" eb="7">
      <t>メンセキ</t>
    </rPh>
    <phoneticPr fontId="16"/>
  </si>
  <si>
    <r>
      <t xml:space="preserve">フィルター最大処理量
（ℓ/分）
</t>
    </r>
    <r>
      <rPr>
        <sz val="10"/>
        <color theme="1"/>
        <rFont val="ＭＳ Ｐゴシック"/>
        <family val="3"/>
        <charset val="128"/>
        <scheme val="minor"/>
      </rPr>
      <t>※カタログ値</t>
    </r>
    <rPh sb="5" eb="7">
      <t>サイダイ</t>
    </rPh>
    <rPh sb="7" eb="10">
      <t>ショリリョウ</t>
    </rPh>
    <rPh sb="12" eb="15">
      <t>リットル･フン</t>
    </rPh>
    <phoneticPr fontId="16"/>
  </si>
  <si>
    <r>
      <t xml:space="preserve">ポンプ最大吐出量
（ℓ/分）
</t>
    </r>
    <r>
      <rPr>
        <sz val="10"/>
        <color theme="1"/>
        <rFont val="ＭＳ Ｐゴシック"/>
        <family val="3"/>
        <charset val="128"/>
        <scheme val="minor"/>
      </rPr>
      <t>※カタログ値</t>
    </r>
    <rPh sb="3" eb="5">
      <t>サイダイ</t>
    </rPh>
    <rPh sb="5" eb="8">
      <t>トシュツリョウ</t>
    </rPh>
    <rPh sb="20" eb="21">
      <t>チ</t>
    </rPh>
    <phoneticPr fontId="16"/>
  </si>
  <si>
    <t>1　事業実施主体及び受益農家</t>
    <rPh sb="2" eb="6">
      <t>ジギョウジッシ</t>
    </rPh>
    <rPh sb="6" eb="8">
      <t>シュタイ</t>
    </rPh>
    <rPh sb="8" eb="9">
      <t>オヨ</t>
    </rPh>
    <rPh sb="10" eb="14">
      <t>ジュエキノウカ</t>
    </rPh>
    <phoneticPr fontId="16"/>
  </si>
  <si>
    <t>白石排水機械
利用第1組合</t>
    <phoneticPr fontId="16"/>
  </si>
  <si>
    <t>福富一郎</t>
    <rPh sb="0" eb="2">
      <t>フクトミ</t>
    </rPh>
    <rPh sb="2" eb="4">
      <t>イチロウ</t>
    </rPh>
    <phoneticPr fontId="16"/>
  </si>
  <si>
    <t>たまねぎ</t>
    <phoneticPr fontId="16"/>
  </si>
  <si>
    <t>有明二郎</t>
    <rPh sb="0" eb="2">
      <t>アリアケ</t>
    </rPh>
    <rPh sb="2" eb="4">
      <t>ジロウ</t>
    </rPh>
    <phoneticPr fontId="16"/>
  </si>
  <si>
    <t>白石三郎</t>
    <rPh sb="0" eb="2">
      <t>シロイシ</t>
    </rPh>
    <rPh sb="2" eb="4">
      <t>サブロウ</t>
    </rPh>
    <phoneticPr fontId="16"/>
  </si>
  <si>
    <t>２　対象機械</t>
    <rPh sb="2" eb="4">
      <t>タイショウ</t>
    </rPh>
    <rPh sb="4" eb="6">
      <t>キカイ</t>
    </rPh>
    <phoneticPr fontId="16"/>
  </si>
  <si>
    <t>モミサブロー</t>
    <phoneticPr fontId="16"/>
  </si>
  <si>
    <t>M451ABP</t>
    <phoneticPr fontId="16"/>
  </si>
  <si>
    <t>リターンデッチャ</t>
    <phoneticPr fontId="16"/>
  </si>
  <si>
    <t>RD252-0S</t>
    <phoneticPr fontId="16"/>
  </si>
  <si>
    <t>（１）機械の利用面積及び利用期間</t>
    <rPh sb="3" eb="5">
      <t>キカイ</t>
    </rPh>
    <rPh sb="6" eb="10">
      <t>リヨウメンセキ</t>
    </rPh>
    <rPh sb="10" eb="11">
      <t>オヨ</t>
    </rPh>
    <rPh sb="12" eb="14">
      <t>リヨウ</t>
    </rPh>
    <rPh sb="14" eb="16">
      <t>キカン</t>
    </rPh>
    <phoneticPr fontId="16"/>
  </si>
  <si>
    <t>機械</t>
    <rPh sb="0" eb="2">
      <t>キカイ</t>
    </rPh>
    <phoneticPr fontId="16"/>
  </si>
  <si>
    <t>利用面積（a）</t>
    <rPh sb="0" eb="2">
      <t>リヨウ</t>
    </rPh>
    <rPh sb="2" eb="4">
      <t>メンセキ</t>
    </rPh>
    <phoneticPr fontId="16"/>
  </si>
  <si>
    <t>利用期間</t>
    <rPh sb="0" eb="2">
      <t>リヨウ</t>
    </rPh>
    <rPh sb="2" eb="4">
      <t>キカン</t>
    </rPh>
    <phoneticPr fontId="16"/>
  </si>
  <si>
    <t>10～12月</t>
    <rPh sb="5" eb="6">
      <t>ガツ</t>
    </rPh>
    <phoneticPr fontId="16"/>
  </si>
  <si>
    <t>11月</t>
    <rPh sb="2" eb="3">
      <t>ガツ</t>
    </rPh>
    <phoneticPr fontId="16"/>
  </si>
  <si>
    <t>（２）機械の管理責任者及び保管場所</t>
    <rPh sb="3" eb="5">
      <t>キカイ</t>
    </rPh>
    <rPh sb="6" eb="8">
      <t>カンリ</t>
    </rPh>
    <rPh sb="8" eb="11">
      <t>セキニンシャ</t>
    </rPh>
    <rPh sb="11" eb="12">
      <t>オヨ</t>
    </rPh>
    <rPh sb="13" eb="17">
      <t>ホカンバショ</t>
    </rPh>
    <phoneticPr fontId="16"/>
  </si>
  <si>
    <t>管理責任者</t>
    <rPh sb="0" eb="5">
      <t>カンリセキニンシャ</t>
    </rPh>
    <phoneticPr fontId="16"/>
  </si>
  <si>
    <t>保管場所</t>
    <rPh sb="0" eb="4">
      <t>ホカンバショ</t>
    </rPh>
    <phoneticPr fontId="16"/>
  </si>
  <si>
    <t>モミサブロー①
リターンデッチャ①</t>
    <phoneticPr fontId="16"/>
  </si>
  <si>
    <t>白石町福富○○番地</t>
    <rPh sb="0" eb="3">
      <t>シロイシチョウ</t>
    </rPh>
    <rPh sb="3" eb="5">
      <t>フクトミ</t>
    </rPh>
    <rPh sb="7" eb="9">
      <t>バンチ</t>
    </rPh>
    <phoneticPr fontId="16"/>
  </si>
  <si>
    <t>モミサブロー②
リターンデッチャ②</t>
    <phoneticPr fontId="16"/>
  </si>
  <si>
    <t>白石町有明△△番地</t>
    <rPh sb="0" eb="3">
      <t>シロイシチョウ</t>
    </rPh>
    <rPh sb="3" eb="5">
      <t>アリアケ</t>
    </rPh>
    <rPh sb="7" eb="9">
      <t>バンチ</t>
    </rPh>
    <phoneticPr fontId="16"/>
  </si>
  <si>
    <t>〇〇〇〇〇組合</t>
    <rPh sb="5" eb="7">
      <t>クミアイ</t>
    </rPh>
    <phoneticPr fontId="16"/>
  </si>
  <si>
    <t>温州ミカン</t>
    <rPh sb="0" eb="2">
      <t>ウンシュウ</t>
    </rPh>
    <phoneticPr fontId="16"/>
  </si>
  <si>
    <t>受益農家名</t>
    <rPh sb="0" eb="5">
      <t>ジュエキノウカメイ</t>
    </rPh>
    <phoneticPr fontId="16"/>
  </si>
  <si>
    <t>〇〇〇〇</t>
    <phoneticPr fontId="16"/>
  </si>
  <si>
    <t>1 　受益園地</t>
    <rPh sb="3" eb="5">
      <t>ジュエキ</t>
    </rPh>
    <rPh sb="5" eb="7">
      <t>エンチ</t>
    </rPh>
    <phoneticPr fontId="16"/>
  </si>
  <si>
    <t>園地No</t>
    <rPh sb="0" eb="2">
      <t>エンチ</t>
    </rPh>
    <phoneticPr fontId="16"/>
  </si>
  <si>
    <t>園地の所在地</t>
    <rPh sb="0" eb="2">
      <t>エンチ</t>
    </rPh>
    <rPh sb="3" eb="6">
      <t>ショザイチ</t>
    </rPh>
    <phoneticPr fontId="16"/>
  </si>
  <si>
    <t>園地</t>
    <rPh sb="0" eb="2">
      <t>エンチ</t>
    </rPh>
    <phoneticPr fontId="16"/>
  </si>
  <si>
    <t>栽培園</t>
  </si>
  <si>
    <t>苗木園</t>
  </si>
  <si>
    <t>不足する場合、行を追加してください</t>
    <rPh sb="0" eb="2">
      <t>フソク</t>
    </rPh>
    <rPh sb="4" eb="6">
      <t>バアイ</t>
    </rPh>
    <rPh sb="7" eb="8">
      <t>ギョウ</t>
    </rPh>
    <rPh sb="9" eb="11">
      <t>ツイカ</t>
    </rPh>
    <phoneticPr fontId="16"/>
  </si>
  <si>
    <t>2　対象機材・資材</t>
    <rPh sb="2" eb="4">
      <t>タイショウ</t>
    </rPh>
    <rPh sb="4" eb="6">
      <t>キザイ</t>
    </rPh>
    <rPh sb="7" eb="9">
      <t>シザイ</t>
    </rPh>
    <phoneticPr fontId="16"/>
  </si>
  <si>
    <t>種類</t>
    <rPh sb="0" eb="2">
      <t>シュルイ</t>
    </rPh>
    <phoneticPr fontId="16"/>
  </si>
  <si>
    <t>利用形態</t>
    <rPh sb="0" eb="4">
      <t>リヨウケイタイ</t>
    </rPh>
    <phoneticPr fontId="16"/>
  </si>
  <si>
    <t>受益園地</t>
    <rPh sb="0" eb="2">
      <t>ジュエキ</t>
    </rPh>
    <rPh sb="2" eb="4">
      <t>エンチ</t>
    </rPh>
    <phoneticPr fontId="16"/>
  </si>
  <si>
    <t>備考</t>
    <rPh sb="0" eb="2">
      <t>ビコウ</t>
    </rPh>
    <phoneticPr fontId="16"/>
  </si>
  <si>
    <t>潅水チューブ</t>
    <rPh sb="0" eb="2">
      <t>カンスイ</t>
    </rPh>
    <phoneticPr fontId="16"/>
  </si>
  <si>
    <t>100m</t>
    <phoneticPr fontId="16"/>
  </si>
  <si>
    <t>No1,2,3</t>
    <phoneticPr fontId="16"/>
  </si>
  <si>
    <t>フィルター</t>
    <phoneticPr fontId="16"/>
  </si>
  <si>
    <t>No1,2</t>
    <phoneticPr fontId="16"/>
  </si>
  <si>
    <t>ポンプ</t>
    <phoneticPr fontId="16"/>
  </si>
  <si>
    <t>タンク</t>
    <phoneticPr fontId="16"/>
  </si>
  <si>
    <t>園芸用ポリタンク</t>
    <rPh sb="0" eb="3">
      <t>エンゲイヨウ</t>
    </rPh>
    <phoneticPr fontId="16"/>
  </si>
  <si>
    <t>1000L</t>
    <phoneticPr fontId="16"/>
  </si>
  <si>
    <t>不足する場合、行を追加してください</t>
    <rPh sb="4" eb="6">
      <t>バアイ</t>
    </rPh>
    <rPh sb="7" eb="8">
      <t>ギョウ</t>
    </rPh>
    <rPh sb="9" eb="11">
      <t>ツイカ</t>
    </rPh>
    <phoneticPr fontId="16"/>
  </si>
  <si>
    <t>園地No.1</t>
    <rPh sb="0" eb="2">
      <t>エンチ</t>
    </rPh>
    <phoneticPr fontId="16"/>
  </si>
  <si>
    <t>その他の
取水先</t>
    <rPh sb="2" eb="3">
      <t>タ</t>
    </rPh>
    <rPh sb="5" eb="7">
      <t>シュスイ</t>
    </rPh>
    <rPh sb="7" eb="8">
      <t>サキ</t>
    </rPh>
    <phoneticPr fontId="16"/>
  </si>
  <si>
    <t>園地No.２</t>
    <rPh sb="0" eb="2">
      <t>エンチ</t>
    </rPh>
    <phoneticPr fontId="16"/>
  </si>
  <si>
    <t>園地No.3</t>
    <rPh sb="0" eb="2">
      <t>エンチ</t>
    </rPh>
    <phoneticPr fontId="16"/>
  </si>
  <si>
    <t>能力必要根拠はメーカーやカタログに記載されている数値を入力</t>
    <rPh sb="0" eb="2">
      <t>ノウリョク</t>
    </rPh>
    <rPh sb="2" eb="6">
      <t>ヒツヨウコンキョ</t>
    </rPh>
    <rPh sb="17" eb="19">
      <t>キサイ</t>
    </rPh>
    <rPh sb="24" eb="26">
      <t>スウチ</t>
    </rPh>
    <rPh sb="27" eb="29">
      <t>ニュウリョク</t>
    </rPh>
    <phoneticPr fontId="16"/>
  </si>
  <si>
    <t>受益面積</t>
    <rPh sb="0" eb="4">
      <t>ジュエキメンセキ</t>
    </rPh>
    <phoneticPr fontId="16"/>
  </si>
  <si>
    <t>a</t>
    <phoneticPr fontId="16"/>
  </si>
  <si>
    <t>１　導入冷蔵機</t>
    <rPh sb="2" eb="4">
      <t>ドウニュウ</t>
    </rPh>
    <rPh sb="4" eb="6">
      <t>レイゾウ</t>
    </rPh>
    <rPh sb="6" eb="7">
      <t>キ</t>
    </rPh>
    <phoneticPr fontId="16"/>
  </si>
  <si>
    <t>型番</t>
    <rPh sb="0" eb="2">
      <t>カタバン</t>
    </rPh>
    <phoneticPr fontId="16"/>
  </si>
  <si>
    <t>KRU-T1.5HV-B</t>
    <phoneticPr fontId="16"/>
  </si>
  <si>
    <t>台数</t>
    <rPh sb="0" eb="2">
      <t>ダイスウ</t>
    </rPh>
    <phoneticPr fontId="16"/>
  </si>
  <si>
    <t>冷却能力</t>
    <rPh sb="0" eb="4">
      <t>レイキャクノウリョク</t>
    </rPh>
    <phoneticPr fontId="16"/>
  </si>
  <si>
    <t>kw</t>
    <phoneticPr fontId="16"/>
  </si>
  <si>
    <t>最大冷却能力</t>
    <rPh sb="0" eb="6">
      <t>サイダイレイキャクノウリョク</t>
    </rPh>
    <phoneticPr fontId="16"/>
  </si>
  <si>
    <t>2　能力必要根拠</t>
    <rPh sb="2" eb="4">
      <t>ノウリョク</t>
    </rPh>
    <rPh sb="4" eb="8">
      <t>ヒツヨウコンキョ</t>
    </rPh>
    <phoneticPr fontId="16"/>
  </si>
  <si>
    <t>㎡の貯蔵庫を</t>
    <rPh sb="2" eb="5">
      <t>チョゾウコ</t>
    </rPh>
    <phoneticPr fontId="16"/>
  </si>
  <si>
    <t>℃</t>
    <phoneticPr fontId="16"/>
  </si>
  <si>
    <t>にするためには</t>
    <phoneticPr fontId="16"/>
  </si>
  <si>
    <t>kw　必要</t>
    <rPh sb="3" eb="5">
      <t>ヒツヨウ</t>
    </rPh>
    <phoneticPr fontId="16"/>
  </si>
  <si>
    <t>４　必要熱量</t>
    <rPh sb="2" eb="6">
      <t>ヒツヨウネツリョウ</t>
    </rPh>
    <phoneticPr fontId="16"/>
  </si>
  <si>
    <t>５　その他</t>
    <rPh sb="4" eb="5">
      <t>タ</t>
    </rPh>
    <phoneticPr fontId="16"/>
  </si>
  <si>
    <t>利用する資材の
既存・新規の別</t>
    <rPh sb="0" eb="2">
      <t>リヨウ</t>
    </rPh>
    <rPh sb="4" eb="6">
      <t>シザイ</t>
    </rPh>
    <rPh sb="8" eb="10">
      <t>キゾン</t>
    </rPh>
    <rPh sb="11" eb="13">
      <t>シンキ</t>
    </rPh>
    <rPh sb="14" eb="15">
      <t>ベツ</t>
    </rPh>
    <phoneticPr fontId="13"/>
  </si>
  <si>
    <t>利用する機材の
既存・新規の別</t>
    <rPh sb="4" eb="5">
      <t>キ</t>
    </rPh>
    <phoneticPr fontId="13"/>
  </si>
  <si>
    <t>（３）フィルター利用計画</t>
    <rPh sb="8" eb="12">
      <t>リヨウケイカク</t>
    </rPh>
    <phoneticPr fontId="16"/>
  </si>
  <si>
    <t>（４）ポンプ利用計画</t>
    <rPh sb="6" eb="10">
      <t>リヨウケイカク</t>
    </rPh>
    <phoneticPr fontId="13"/>
  </si>
  <si>
    <t>新規導入</t>
    <rPh sb="0" eb="4">
      <t>シンキドウニュウ</t>
    </rPh>
    <phoneticPr fontId="13"/>
  </si>
  <si>
    <t>一部既存利用、一部新規導入</t>
    <rPh sb="0" eb="4">
      <t>イチブキゾン</t>
    </rPh>
    <rPh sb="4" eb="6">
      <t>リヨウ</t>
    </rPh>
    <rPh sb="7" eb="9">
      <t>イチブ</t>
    </rPh>
    <rPh sb="9" eb="11">
      <t>シンキ</t>
    </rPh>
    <rPh sb="11" eb="13">
      <t>ドウニュウ</t>
    </rPh>
    <phoneticPr fontId="13"/>
  </si>
  <si>
    <t>既存を利用</t>
    <rPh sb="0" eb="2">
      <t>キゾン</t>
    </rPh>
    <rPh sb="3" eb="5">
      <t>リヨウ</t>
    </rPh>
    <phoneticPr fontId="13"/>
  </si>
  <si>
    <t>主な取水先</t>
    <rPh sb="0" eb="1">
      <t>オモ</t>
    </rPh>
    <rPh sb="2" eb="5">
      <t>シュスイサキ</t>
    </rPh>
    <phoneticPr fontId="16"/>
  </si>
  <si>
    <t>川</t>
    <rPh sb="0" eb="1">
      <t>カワ</t>
    </rPh>
    <phoneticPr fontId="13"/>
  </si>
  <si>
    <t>水路</t>
    <rPh sb="0" eb="2">
      <t>スイロ</t>
    </rPh>
    <phoneticPr fontId="13"/>
  </si>
  <si>
    <t>※複数の品目を作付している場合は、合計の面積を記入する。（同一圃場で複数の品目を作付け、又は同一圃場で複数回作付けを行う場合は、その圃場で一度に作付けする最大の面積をカウントする。）</t>
    <rPh sb="1" eb="3">
      <t>フクスウ</t>
    </rPh>
    <rPh sb="4" eb="6">
      <t>ヒンモク</t>
    </rPh>
    <rPh sb="7" eb="9">
      <t>サクツ</t>
    </rPh>
    <rPh sb="13" eb="15">
      <t>バアイ</t>
    </rPh>
    <rPh sb="17" eb="19">
      <t>ゴウケイ</t>
    </rPh>
    <rPh sb="20" eb="22">
      <t>メンセキ</t>
    </rPh>
    <rPh sb="23" eb="25">
      <t>キニュウ</t>
    </rPh>
    <rPh sb="29" eb="33">
      <t>ドウイツホジョウ</t>
    </rPh>
    <rPh sb="34" eb="36">
      <t>フクスウ</t>
    </rPh>
    <rPh sb="37" eb="39">
      <t>ヒンモク</t>
    </rPh>
    <rPh sb="40" eb="42">
      <t>サクツ</t>
    </rPh>
    <rPh sb="44" eb="45">
      <t>マタ</t>
    </rPh>
    <rPh sb="46" eb="48">
      <t>ドウイツ</t>
    </rPh>
    <rPh sb="48" eb="50">
      <t>ホジョウ</t>
    </rPh>
    <rPh sb="51" eb="54">
      <t>フクスウカイ</t>
    </rPh>
    <rPh sb="54" eb="56">
      <t>サクツ</t>
    </rPh>
    <rPh sb="58" eb="59">
      <t>オコナ</t>
    </rPh>
    <rPh sb="60" eb="62">
      <t>バアイ</t>
    </rPh>
    <rPh sb="66" eb="68">
      <t>ホジョウ</t>
    </rPh>
    <rPh sb="69" eb="71">
      <t>イチド</t>
    </rPh>
    <rPh sb="72" eb="74">
      <t>サクツ</t>
    </rPh>
    <rPh sb="77" eb="79">
      <t>サイダイ</t>
    </rPh>
    <rPh sb="80" eb="82">
      <t>メンセキ</t>
    </rPh>
    <phoneticPr fontId="13"/>
  </si>
  <si>
    <r>
      <t xml:space="preserve">②実使用長
</t>
    </r>
    <r>
      <rPr>
        <sz val="10"/>
        <color theme="1"/>
        <rFont val="ＭＳ Ｐゴシック"/>
        <family val="3"/>
        <charset val="128"/>
        <scheme val="minor"/>
      </rPr>
      <t>（m）</t>
    </r>
    <rPh sb="1" eb="2">
      <t>ジツ</t>
    </rPh>
    <rPh sb="2" eb="4">
      <t>シヨウ</t>
    </rPh>
    <rPh sb="4" eb="5">
      <t>ナガ</t>
    </rPh>
    <phoneticPr fontId="16"/>
  </si>
  <si>
    <t>リターンデッチャ</t>
    <phoneticPr fontId="13"/>
  </si>
  <si>
    <t>利用農家</t>
    <rPh sb="0" eb="4">
      <t>リヨウノウカ</t>
    </rPh>
    <phoneticPr fontId="16"/>
  </si>
  <si>
    <t>モミサブロー</t>
    <phoneticPr fontId="13"/>
  </si>
  <si>
    <t>作業日数（日）</t>
    <rPh sb="0" eb="2">
      <t>サギョウ</t>
    </rPh>
    <rPh sb="2" eb="4">
      <t>ニッスウ</t>
    </rPh>
    <rPh sb="5" eb="6">
      <t>ニチ</t>
    </rPh>
    <phoneticPr fontId="16"/>
  </si>
  <si>
    <t>10～12月</t>
    <rPh sb="5" eb="6">
      <t>ガツ</t>
    </rPh>
    <phoneticPr fontId="13"/>
  </si>
  <si>
    <t>計</t>
    <rPh sb="0" eb="1">
      <t>ケイ</t>
    </rPh>
    <phoneticPr fontId="13"/>
  </si>
  <si>
    <t>No.</t>
    <phoneticPr fontId="13"/>
  </si>
  <si>
    <t>農業者氏名</t>
    <rPh sb="0" eb="2">
      <t>ノウギョウ</t>
    </rPh>
    <rPh sb="2" eb="3">
      <t>シャ</t>
    </rPh>
    <rPh sb="3" eb="5">
      <t>シメイ</t>
    </rPh>
    <rPh sb="4" eb="5">
      <t>メイ</t>
    </rPh>
    <phoneticPr fontId="13"/>
  </si>
  <si>
    <t>圃場の所在地（住所）</t>
    <rPh sb="0" eb="2">
      <t>ホジョウ</t>
    </rPh>
    <rPh sb="3" eb="6">
      <t>ショザイチ</t>
    </rPh>
    <rPh sb="7" eb="9">
      <t>ジュウショ</t>
    </rPh>
    <phoneticPr fontId="13"/>
  </si>
  <si>
    <t>品目</t>
    <rPh sb="0" eb="2">
      <t>ヒンモク</t>
    </rPh>
    <phoneticPr fontId="13"/>
  </si>
  <si>
    <t>求積</t>
    <rPh sb="0" eb="2">
      <t>キュウセキ</t>
    </rPh>
    <phoneticPr fontId="13"/>
  </si>
  <si>
    <t>縦（長さ）
（m）</t>
    <rPh sb="0" eb="1">
      <t>タテ</t>
    </rPh>
    <rPh sb="2" eb="3">
      <t>ナガ</t>
    </rPh>
    <phoneticPr fontId="13"/>
  </si>
  <si>
    <t>横（間口）
（m）</t>
    <rPh sb="0" eb="1">
      <t>ヨコ</t>
    </rPh>
    <rPh sb="2" eb="4">
      <t>マグチ</t>
    </rPh>
    <phoneticPr fontId="13"/>
  </si>
  <si>
    <t>連棟数
（棟）</t>
    <rPh sb="0" eb="3">
      <t>レントウスウ</t>
    </rPh>
    <rPh sb="5" eb="6">
      <t>トウ</t>
    </rPh>
    <phoneticPr fontId="13"/>
  </si>
  <si>
    <t>佐賀市●-１</t>
    <rPh sb="0" eb="3">
      <t>サガシ</t>
    </rPh>
    <phoneticPr fontId="13"/>
  </si>
  <si>
    <t>佐賀市●-２</t>
    <rPh sb="0" eb="3">
      <t>サガシ</t>
    </rPh>
    <phoneticPr fontId="13"/>
  </si>
  <si>
    <t>ハウスみかん</t>
    <phoneticPr fontId="13"/>
  </si>
  <si>
    <t>露地みかん</t>
    <rPh sb="0" eb="2">
      <t>ロジ</t>
    </rPh>
    <phoneticPr fontId="13"/>
  </si>
  <si>
    <t>-</t>
    <phoneticPr fontId="13"/>
  </si>
  <si>
    <t>〃</t>
    <phoneticPr fontId="13"/>
  </si>
  <si>
    <t>事業実施主体名：　　　　　　　　　　　　　　　　　　　　　　　　　　　　　　　　　　　　　　　　　　　　　　　　　</t>
    <rPh sb="0" eb="2">
      <t>ジギョウ</t>
    </rPh>
    <rPh sb="2" eb="4">
      <t>ジッシ</t>
    </rPh>
    <rPh sb="4" eb="6">
      <t>シュタイ</t>
    </rPh>
    <rPh sb="6" eb="7">
      <t>メイ</t>
    </rPh>
    <phoneticPr fontId="13"/>
  </si>
  <si>
    <t>事業実施面積
（㎡）</t>
    <rPh sb="0" eb="2">
      <t>ジギョウ</t>
    </rPh>
    <rPh sb="2" eb="4">
      <t>ジッシ</t>
    </rPh>
    <rPh sb="4" eb="6">
      <t>メンセキ</t>
    </rPh>
    <phoneticPr fontId="13"/>
  </si>
  <si>
    <t>注１）</t>
    <rPh sb="0" eb="1">
      <t>チュウ</t>
    </rPh>
    <phoneticPr fontId="13"/>
  </si>
  <si>
    <t>「No.」には、農業者ごとに番号を記載すること。実施要領別紙A 3(1)のNo.と一致すること。</t>
    <rPh sb="24" eb="28">
      <t>ジッシヨウリョウ</t>
    </rPh>
    <rPh sb="28" eb="30">
      <t>ベッシ</t>
    </rPh>
    <rPh sb="41" eb="43">
      <t>イッチ</t>
    </rPh>
    <phoneticPr fontId="13"/>
  </si>
  <si>
    <t>中晩柑</t>
    <rPh sb="0" eb="3">
      <t>チュウバンカン</t>
    </rPh>
    <phoneticPr fontId="16"/>
  </si>
  <si>
    <t>数量（t）</t>
    <rPh sb="0" eb="2">
      <t>スウリョウ</t>
    </rPh>
    <phoneticPr fontId="16"/>
  </si>
  <si>
    <t>利用期間</t>
    <rPh sb="0" eb="4">
      <t>リヨウキカン</t>
    </rPh>
    <phoneticPr fontId="16"/>
  </si>
  <si>
    <t>品種</t>
    <rPh sb="0" eb="2">
      <t>ヒンシュ</t>
    </rPh>
    <phoneticPr fontId="16"/>
  </si>
  <si>
    <t>区分</t>
    <rPh sb="0" eb="2">
      <t>クブン</t>
    </rPh>
    <phoneticPr fontId="16"/>
  </si>
  <si>
    <t>3.貯蔵施設の利用計画</t>
    <rPh sb="2" eb="6">
      <t>チョゾウシセツ</t>
    </rPh>
    <rPh sb="7" eb="11">
      <t>リヨウケイカク</t>
    </rPh>
    <phoneticPr fontId="16"/>
  </si>
  <si>
    <t>＝</t>
    <phoneticPr fontId="16"/>
  </si>
  <si>
    <t>×</t>
    <phoneticPr fontId="16"/>
  </si>
  <si>
    <t>総収容量(t）</t>
    <rPh sb="0" eb="1">
      <t>ソウ</t>
    </rPh>
    <rPh sb="1" eb="4">
      <t>シュウヨウリョウ</t>
    </rPh>
    <phoneticPr fontId="16"/>
  </si>
  <si>
    <t>コンテナ数</t>
    <rPh sb="4" eb="5">
      <t>スウ</t>
    </rPh>
    <phoneticPr fontId="16"/>
  </si>
  <si>
    <t>コンテナ容量（kg）</t>
    <rPh sb="4" eb="6">
      <t>ヨウリョウ</t>
    </rPh>
    <phoneticPr fontId="16"/>
  </si>
  <si>
    <t>2. 総収容量</t>
    <rPh sb="3" eb="7">
      <t>ソウシュウヨウリョウ</t>
    </rPh>
    <phoneticPr fontId="16"/>
  </si>
  <si>
    <t>貯蔵庫容積</t>
    <rPh sb="0" eb="3">
      <t>チョゾウコ</t>
    </rPh>
    <rPh sb="3" eb="5">
      <t>ヨウセキ</t>
    </rPh>
    <phoneticPr fontId="16"/>
  </si>
  <si>
    <t>高さ（m）</t>
    <rPh sb="0" eb="1">
      <t>タカ</t>
    </rPh>
    <phoneticPr fontId="16"/>
  </si>
  <si>
    <t>横（m）</t>
    <rPh sb="0" eb="1">
      <t>ヨコ</t>
    </rPh>
    <phoneticPr fontId="16"/>
  </si>
  <si>
    <t>縦（m）</t>
    <rPh sb="0" eb="1">
      <t>タテ</t>
    </rPh>
    <phoneticPr fontId="16"/>
  </si>
  <si>
    <t>1.貯蔵庫容積</t>
    <rPh sb="2" eb="5">
      <t>チョゾウコ</t>
    </rPh>
    <rPh sb="5" eb="7">
      <t>ヨウセキ</t>
    </rPh>
    <phoneticPr fontId="16"/>
  </si>
  <si>
    <t>㎥</t>
    <phoneticPr fontId="16"/>
  </si>
  <si>
    <t>注１）複数の圃場を移動して利用する場合は、一度の設置で利用する最大の面積に対応した計画とすること。</t>
    <rPh sb="0" eb="1">
      <t>チュウ</t>
    </rPh>
    <rPh sb="3" eb="5">
      <t>フクスウ</t>
    </rPh>
    <rPh sb="6" eb="8">
      <t>ホジョウ</t>
    </rPh>
    <rPh sb="9" eb="11">
      <t>イドウ</t>
    </rPh>
    <rPh sb="13" eb="15">
      <t>リヨウ</t>
    </rPh>
    <rPh sb="17" eb="19">
      <t>バアイ</t>
    </rPh>
    <rPh sb="21" eb="23">
      <t>イチド</t>
    </rPh>
    <rPh sb="24" eb="26">
      <t>セッチ</t>
    </rPh>
    <rPh sb="27" eb="29">
      <t>リヨウ</t>
    </rPh>
    <rPh sb="31" eb="33">
      <t>サイダイ</t>
    </rPh>
    <rPh sb="34" eb="36">
      <t>メンセキ</t>
    </rPh>
    <rPh sb="37" eb="39">
      <t>タイオウ</t>
    </rPh>
    <rPh sb="41" eb="43">
      <t>ケイカク</t>
    </rPh>
    <phoneticPr fontId="13"/>
  </si>
  <si>
    <t>注）複数の圃場を移動して利用する場合は、潅水資機材を利用する圃場面積の合計を記載する。</t>
    <rPh sb="0" eb="1">
      <t>チュウ</t>
    </rPh>
    <rPh sb="19" eb="21">
      <t>カンスイ</t>
    </rPh>
    <rPh sb="21" eb="24">
      <t>シキザイ</t>
    </rPh>
    <rPh sb="25" eb="27">
      <t>リヨウ</t>
    </rPh>
    <rPh sb="29" eb="31">
      <t>ホジョウ</t>
    </rPh>
    <rPh sb="31" eb="33">
      <t>メンセキ</t>
    </rPh>
    <rPh sb="34" eb="36">
      <t>ゴウケイ</t>
    </rPh>
    <rPh sb="37" eb="39">
      <t>キサイ</t>
    </rPh>
    <phoneticPr fontId="13"/>
  </si>
  <si>
    <r>
      <t xml:space="preserve">⑤1本あたり潅水量
</t>
    </r>
    <r>
      <rPr>
        <sz val="10"/>
        <color theme="1"/>
        <rFont val="ＭＳ Ｐゴシック"/>
        <family val="3"/>
        <charset val="128"/>
        <scheme val="minor"/>
      </rPr>
      <t>（ℓ/分・m）</t>
    </r>
    <r>
      <rPr>
        <sz val="11"/>
        <color theme="1"/>
        <rFont val="ＭＳ Ｐゴシック"/>
        <family val="3"/>
        <charset val="128"/>
        <scheme val="minor"/>
      </rPr>
      <t xml:space="preserve">
</t>
    </r>
    <r>
      <rPr>
        <sz val="10"/>
        <color theme="1"/>
        <rFont val="ＭＳ Ｐゴシック"/>
        <family val="3"/>
        <charset val="128"/>
        <scheme val="minor"/>
      </rPr>
      <t>※カタログ値</t>
    </r>
    <r>
      <rPr>
        <sz val="11"/>
        <color theme="1"/>
        <rFont val="ＭＳ Ｐゴシック"/>
        <family val="2"/>
        <charset val="128"/>
        <scheme val="minor"/>
      </rPr>
      <t xml:space="preserve">
注2）</t>
    </r>
    <rPh sb="2" eb="3">
      <t>ポン</t>
    </rPh>
    <rPh sb="6" eb="9">
      <t>カンスイリョウ</t>
    </rPh>
    <rPh sb="12" eb="14">
      <t>･フン</t>
    </rPh>
    <rPh sb="23" eb="24">
      <t>チ</t>
    </rPh>
    <rPh sb="25" eb="26">
      <t>チュウ</t>
    </rPh>
    <phoneticPr fontId="16"/>
  </si>
  <si>
    <r>
      <t xml:space="preserve">⑥設置面積あたり潅水量
</t>
    </r>
    <r>
      <rPr>
        <sz val="10"/>
        <color theme="1"/>
        <rFont val="ＭＳ Ｐゴシック"/>
        <family val="3"/>
        <charset val="128"/>
        <scheme val="minor"/>
      </rPr>
      <t>（ℓ/分）</t>
    </r>
    <r>
      <rPr>
        <sz val="11"/>
        <color theme="1"/>
        <rFont val="ＭＳ Ｐゴシック"/>
        <family val="3"/>
        <charset val="128"/>
        <scheme val="minor"/>
      </rPr>
      <t xml:space="preserve">
</t>
    </r>
    <r>
      <rPr>
        <sz val="9"/>
        <color theme="1"/>
        <rFont val="ＭＳ Ｐゴシック"/>
        <family val="3"/>
        <charset val="128"/>
        <scheme val="minor"/>
      </rPr>
      <t>（＝⑤×②×③）</t>
    </r>
    <r>
      <rPr>
        <sz val="11"/>
        <color theme="1"/>
        <rFont val="ＭＳ Ｐゴシック"/>
        <family val="2"/>
        <charset val="128"/>
        <scheme val="minor"/>
      </rPr>
      <t xml:space="preserve">
注2）</t>
    </r>
    <rPh sb="1" eb="5">
      <t>セッチメンセキ</t>
    </rPh>
    <rPh sb="8" eb="11">
      <t>カンスイリョウ</t>
    </rPh>
    <rPh sb="15" eb="16">
      <t>フン</t>
    </rPh>
    <rPh sb="27" eb="28">
      <t>チュウ</t>
    </rPh>
    <phoneticPr fontId="16"/>
  </si>
  <si>
    <t>注２）⑤及び⑥については、新規導入の場合のみ記入する。</t>
    <rPh sb="0" eb="1">
      <t>チュウ</t>
    </rPh>
    <rPh sb="4" eb="5">
      <t>オヨ</t>
    </rPh>
    <rPh sb="13" eb="17">
      <t>シンキドウニュウ</t>
    </rPh>
    <rPh sb="18" eb="20">
      <t>バアイ</t>
    </rPh>
    <rPh sb="22" eb="24">
      <t>キニュウ</t>
    </rPh>
    <phoneticPr fontId="13"/>
  </si>
  <si>
    <t>注1）複数の圃場を移動して利用する場合は、（２）の潅水チューブ利用計画で使用する潅水量に対応した能力であること。</t>
    <rPh sb="0" eb="1">
      <t>チュウ</t>
    </rPh>
    <rPh sb="3" eb="5">
      <t>フクスウ</t>
    </rPh>
    <rPh sb="6" eb="8">
      <t>ホジョウ</t>
    </rPh>
    <rPh sb="9" eb="11">
      <t>イドウ</t>
    </rPh>
    <rPh sb="13" eb="15">
      <t>リヨウ</t>
    </rPh>
    <rPh sb="17" eb="19">
      <t>バアイ</t>
    </rPh>
    <rPh sb="25" eb="27">
      <t>カンスイ</t>
    </rPh>
    <rPh sb="31" eb="35">
      <t>リヨウケイカク</t>
    </rPh>
    <rPh sb="36" eb="38">
      <t>シヨウ</t>
    </rPh>
    <rPh sb="40" eb="43">
      <t>カンスイリョウ</t>
    </rPh>
    <rPh sb="44" eb="46">
      <t>タイオウ</t>
    </rPh>
    <rPh sb="48" eb="50">
      <t>ノウリョク</t>
    </rPh>
    <phoneticPr fontId="13"/>
  </si>
  <si>
    <t>注2）フィルター最大処理量については、新規導入の場合のみ記入する。</t>
    <rPh sb="0" eb="1">
      <t>チュウ</t>
    </rPh>
    <rPh sb="8" eb="10">
      <t>サイダイ</t>
    </rPh>
    <rPh sb="10" eb="13">
      <t>ショリリョウ</t>
    </rPh>
    <rPh sb="19" eb="23">
      <t>シンキドウニュウ</t>
    </rPh>
    <rPh sb="24" eb="26">
      <t>バアイ</t>
    </rPh>
    <rPh sb="28" eb="30">
      <t>キニュウ</t>
    </rPh>
    <phoneticPr fontId="13"/>
  </si>
  <si>
    <t>（参考様式１）　事業を実施する施設・ほ場の位置及び面積を示す書類</t>
    <rPh sb="1" eb="3">
      <t>サンコウ</t>
    </rPh>
    <rPh sb="3" eb="5">
      <t>ヨウシキ</t>
    </rPh>
    <rPh sb="8" eb="10">
      <t>ジギョウ</t>
    </rPh>
    <rPh sb="11" eb="13">
      <t>ジッシ</t>
    </rPh>
    <rPh sb="15" eb="17">
      <t>シセツ</t>
    </rPh>
    <rPh sb="19" eb="20">
      <t>ジョウ</t>
    </rPh>
    <rPh sb="21" eb="23">
      <t>イチ</t>
    </rPh>
    <rPh sb="23" eb="24">
      <t>オヨ</t>
    </rPh>
    <rPh sb="25" eb="27">
      <t>メンセキ</t>
    </rPh>
    <rPh sb="28" eb="29">
      <t>シメ</t>
    </rPh>
    <rPh sb="30" eb="32">
      <t>ショルイ</t>
    </rPh>
    <phoneticPr fontId="16"/>
  </si>
  <si>
    <t>（参考様式２）　循環扇、業務用工場扇　規模決定計算書</t>
    <rPh sb="1" eb="3">
      <t>サンコウ</t>
    </rPh>
    <rPh sb="3" eb="5">
      <t>ヨウシキ</t>
    </rPh>
    <rPh sb="8" eb="10">
      <t>ジュンカン</t>
    </rPh>
    <rPh sb="10" eb="11">
      <t>オウギ</t>
    </rPh>
    <rPh sb="12" eb="15">
      <t>ギョウムヨウ</t>
    </rPh>
    <rPh sb="15" eb="17">
      <t>コウジョウ</t>
    </rPh>
    <rPh sb="17" eb="18">
      <t>オウギ</t>
    </rPh>
    <rPh sb="19" eb="21">
      <t>キボ</t>
    </rPh>
    <rPh sb="21" eb="23">
      <t>ケッテイ</t>
    </rPh>
    <rPh sb="23" eb="25">
      <t>ケイサン</t>
    </rPh>
    <rPh sb="25" eb="26">
      <t>ショ</t>
    </rPh>
    <phoneticPr fontId="16"/>
  </si>
  <si>
    <t>（参考様式３）　イチゴ苗冷蔵装置　規模決定計算書</t>
    <rPh sb="11" eb="12">
      <t>ナエ</t>
    </rPh>
    <rPh sb="12" eb="14">
      <t>レイゾウ</t>
    </rPh>
    <rPh sb="14" eb="16">
      <t>ソウチ</t>
    </rPh>
    <rPh sb="17" eb="19">
      <t>キボ</t>
    </rPh>
    <rPh sb="19" eb="21">
      <t>ケッテイ</t>
    </rPh>
    <rPh sb="21" eb="23">
      <t>ケイサン</t>
    </rPh>
    <rPh sb="23" eb="24">
      <t>ショ</t>
    </rPh>
    <phoneticPr fontId="16"/>
  </si>
  <si>
    <t>（参考様式３-記入例）　イチゴ苗冷蔵装置　規模決定計算書</t>
    <rPh sb="15" eb="16">
      <t>ナエ</t>
    </rPh>
    <rPh sb="16" eb="18">
      <t>レイゾウ</t>
    </rPh>
    <rPh sb="18" eb="20">
      <t>ソウチ</t>
    </rPh>
    <rPh sb="21" eb="23">
      <t>キボ</t>
    </rPh>
    <rPh sb="23" eb="25">
      <t>ケッテイ</t>
    </rPh>
    <rPh sb="25" eb="27">
      <t>ケイサン</t>
    </rPh>
    <rPh sb="27" eb="28">
      <t>ショ</t>
    </rPh>
    <phoneticPr fontId="16"/>
  </si>
  <si>
    <t>（参考様式４）　イチゴ育苗施設　規模決定計算書</t>
    <rPh sb="11" eb="13">
      <t>イクビョウ</t>
    </rPh>
    <rPh sb="13" eb="15">
      <t>シセツ</t>
    </rPh>
    <rPh sb="16" eb="18">
      <t>キボ</t>
    </rPh>
    <rPh sb="18" eb="20">
      <t>ケッテイ</t>
    </rPh>
    <rPh sb="20" eb="22">
      <t>ケイサン</t>
    </rPh>
    <rPh sb="22" eb="23">
      <t>ショ</t>
    </rPh>
    <phoneticPr fontId="16"/>
  </si>
  <si>
    <t>（参考様式５）　機械・資材等利用計画書（露地野菜簡易潅水資材）</t>
    <rPh sb="1" eb="3">
      <t>サンコウ</t>
    </rPh>
    <rPh sb="3" eb="5">
      <t>ヨウシキ</t>
    </rPh>
    <rPh sb="8" eb="10">
      <t>キカイ</t>
    </rPh>
    <rPh sb="11" eb="13">
      <t>シザイ</t>
    </rPh>
    <rPh sb="13" eb="14">
      <t>トウ</t>
    </rPh>
    <rPh sb="14" eb="15">
      <t>ショ</t>
    </rPh>
    <rPh sb="20" eb="22">
      <t>ロジ</t>
    </rPh>
    <rPh sb="22" eb="24">
      <t>ヤサイ</t>
    </rPh>
    <rPh sb="24" eb="30">
      <t>カンイカンスイシザイ</t>
    </rPh>
    <phoneticPr fontId="16"/>
  </si>
  <si>
    <t>年間最大利用率</t>
    <rPh sb="0" eb="2">
      <t>ネンカン</t>
    </rPh>
    <rPh sb="2" eb="4">
      <t>サイダイ</t>
    </rPh>
    <rPh sb="4" eb="6">
      <t>リヨウ</t>
    </rPh>
    <rPh sb="6" eb="7">
      <t>リツ</t>
    </rPh>
    <phoneticPr fontId="16"/>
  </si>
  <si>
    <t>庫内最大量</t>
    <rPh sb="0" eb="2">
      <t>コナイ</t>
    </rPh>
    <rPh sb="2" eb="5">
      <t>サイダイリョウ</t>
    </rPh>
    <phoneticPr fontId="16"/>
  </si>
  <si>
    <t>ミストエース20サイテキ(04L-03)</t>
    <phoneticPr fontId="16"/>
  </si>
  <si>
    <t>備考</t>
    <rPh sb="0" eb="2">
      <t>ビコウ</t>
    </rPh>
    <phoneticPr fontId="13"/>
  </si>
  <si>
    <t>自己所有</t>
  </si>
  <si>
    <r>
      <t xml:space="preserve">最大処理量
（ℓ/分）
</t>
    </r>
    <r>
      <rPr>
        <sz val="10"/>
        <color theme="1"/>
        <rFont val="ＭＳ Ｐゴシック"/>
        <family val="3"/>
        <charset val="128"/>
        <scheme val="minor"/>
      </rPr>
      <t>※カタログ値</t>
    </r>
    <rPh sb="0" eb="2">
      <t>サイダイ</t>
    </rPh>
    <rPh sb="2" eb="5">
      <t>ショリリョウ</t>
    </rPh>
    <rPh sb="7" eb="10">
      <t>リットル･フン</t>
    </rPh>
    <phoneticPr fontId="16"/>
  </si>
  <si>
    <t>No2</t>
    <phoneticPr fontId="13"/>
  </si>
  <si>
    <t>新規導入</t>
  </si>
  <si>
    <t>-</t>
    <phoneticPr fontId="13"/>
  </si>
  <si>
    <t>BP4040A</t>
    <phoneticPr fontId="16"/>
  </si>
  <si>
    <t>丸山エンジンポンプ</t>
    <rPh sb="0" eb="2">
      <t>マルヤマ</t>
    </rPh>
    <phoneticPr fontId="16"/>
  </si>
  <si>
    <t>ポンプは園地No.2においても使用するため選定</t>
    <rPh sb="4" eb="6">
      <t>エンチ</t>
    </rPh>
    <rPh sb="15" eb="17">
      <t>シヨウ</t>
    </rPh>
    <rPh sb="21" eb="23">
      <t>センテイ</t>
    </rPh>
    <phoneticPr fontId="13"/>
  </si>
  <si>
    <t>40A</t>
    <phoneticPr fontId="13"/>
  </si>
  <si>
    <t>ディスクフィルター40</t>
    <phoneticPr fontId="16"/>
  </si>
  <si>
    <t>4　利用計画</t>
    <rPh sb="2" eb="6">
      <t>リヨウケイカク</t>
    </rPh>
    <phoneticPr fontId="16"/>
  </si>
  <si>
    <t>※1園地で複数に分けて潅水する場合は利用計画を分けて記載してください</t>
    <rPh sb="2" eb="4">
      <t>エンチ</t>
    </rPh>
    <rPh sb="5" eb="7">
      <t>フクスウ</t>
    </rPh>
    <rPh sb="8" eb="9">
      <t>ワ</t>
    </rPh>
    <rPh sb="11" eb="13">
      <t>カンスイ</t>
    </rPh>
    <rPh sb="15" eb="17">
      <t>バアイ</t>
    </rPh>
    <rPh sb="18" eb="22">
      <t>リヨウケイカク</t>
    </rPh>
    <rPh sb="23" eb="24">
      <t>ワ</t>
    </rPh>
    <rPh sb="26" eb="28">
      <t>キサイ</t>
    </rPh>
    <phoneticPr fontId="13"/>
  </si>
  <si>
    <t>※図面等で代替可能</t>
    <rPh sb="1" eb="4">
      <t>ズメントウ</t>
    </rPh>
    <rPh sb="5" eb="7">
      <t>ダイタイ</t>
    </rPh>
    <rPh sb="7" eb="9">
      <t>カノウ</t>
    </rPh>
    <phoneticPr fontId="13"/>
  </si>
  <si>
    <t>受益面積（a）</t>
    <rPh sb="0" eb="2">
      <t>ジュエキ</t>
    </rPh>
    <rPh sb="2" eb="4">
      <t>メンセキ</t>
    </rPh>
    <phoneticPr fontId="16"/>
  </si>
  <si>
    <t>　16　ａ</t>
    <phoneticPr fontId="16"/>
  </si>
  <si>
    <t>品目</t>
    <rPh sb="0" eb="2">
      <t>ヒンモク</t>
    </rPh>
    <phoneticPr fontId="13"/>
  </si>
  <si>
    <t>温州ミカン</t>
    <rPh sb="0" eb="2">
      <t>ウンシュウ</t>
    </rPh>
    <phoneticPr fontId="13"/>
  </si>
  <si>
    <t>合計購入量（m）</t>
    <rPh sb="0" eb="2">
      <t>ゴウケイ</t>
    </rPh>
    <rPh sb="2" eb="4">
      <t>コウニュウ</t>
    </rPh>
    <rPh sb="4" eb="5">
      <t>リョウ</t>
    </rPh>
    <phoneticPr fontId="13"/>
  </si>
  <si>
    <t>利用量（m）</t>
    <rPh sb="0" eb="2">
      <t>リヨウ</t>
    </rPh>
    <rPh sb="2" eb="3">
      <t>リョウ</t>
    </rPh>
    <phoneticPr fontId="13"/>
  </si>
  <si>
    <t>備考</t>
    <rPh sb="0" eb="2">
      <t>ビコウ</t>
    </rPh>
    <phoneticPr fontId="13"/>
  </si>
  <si>
    <t>３　潅水チューブ合計利用量</t>
    <rPh sb="2" eb="4">
      <t>カンスイ</t>
    </rPh>
    <rPh sb="8" eb="10">
      <t>ゴウケイ</t>
    </rPh>
    <rPh sb="10" eb="12">
      <t>リヨウ</t>
    </rPh>
    <rPh sb="12" eb="13">
      <t>リョウ</t>
    </rPh>
    <phoneticPr fontId="13"/>
  </si>
  <si>
    <r>
      <t xml:space="preserve">③設置面積あたり潅水量
</t>
    </r>
    <r>
      <rPr>
        <sz val="10"/>
        <color theme="1"/>
        <rFont val="ＭＳ Ｐゴシック"/>
        <family val="3"/>
        <charset val="128"/>
        <scheme val="minor"/>
      </rPr>
      <t>（ℓ/分）</t>
    </r>
    <r>
      <rPr>
        <sz val="11"/>
        <color theme="1"/>
        <rFont val="ＭＳ Ｐゴシック"/>
        <family val="3"/>
        <charset val="128"/>
        <scheme val="minor"/>
      </rPr>
      <t xml:space="preserve">
</t>
    </r>
    <r>
      <rPr>
        <sz val="9"/>
        <color theme="1"/>
        <rFont val="ＭＳ Ｐゴシック"/>
        <family val="3"/>
        <charset val="128"/>
        <scheme val="minor"/>
      </rPr>
      <t>（＝①×②）</t>
    </r>
    <rPh sb="1" eb="5">
      <t>セッチメンセキ</t>
    </rPh>
    <rPh sb="8" eb="11">
      <t>カンスイリョウ</t>
    </rPh>
    <rPh sb="15" eb="16">
      <t>フン</t>
    </rPh>
    <phoneticPr fontId="16"/>
  </si>
  <si>
    <t>タンク容量（L）</t>
    <rPh sb="3" eb="5">
      <t>ヨウリョウ</t>
    </rPh>
    <phoneticPr fontId="16"/>
  </si>
  <si>
    <r>
      <t xml:space="preserve">③時間当たり潅水量
</t>
    </r>
    <r>
      <rPr>
        <sz val="10"/>
        <color theme="1"/>
        <rFont val="ＭＳ Ｐゴシック"/>
        <family val="3"/>
        <charset val="128"/>
        <scheme val="minor"/>
      </rPr>
      <t>（ℓ/分）</t>
    </r>
    <r>
      <rPr>
        <sz val="11"/>
        <color theme="1"/>
        <rFont val="ＭＳ Ｐゴシック"/>
        <family val="3"/>
        <charset val="128"/>
        <scheme val="minor"/>
      </rPr>
      <t xml:space="preserve">
</t>
    </r>
    <r>
      <rPr>
        <sz val="9"/>
        <color theme="1"/>
        <rFont val="ＭＳ Ｐゴシック"/>
        <family val="3"/>
        <charset val="128"/>
        <scheme val="minor"/>
      </rPr>
      <t>（＝①×②）</t>
    </r>
    <rPh sb="1" eb="3">
      <t>ジカン</t>
    </rPh>
    <rPh sb="3" eb="4">
      <t>ア</t>
    </rPh>
    <rPh sb="6" eb="9">
      <t>カンスイリョウ</t>
    </rPh>
    <rPh sb="13" eb="14">
      <t>フン</t>
    </rPh>
    <phoneticPr fontId="16"/>
  </si>
  <si>
    <r>
      <t xml:space="preserve">③時間当たり潅水量
</t>
    </r>
    <r>
      <rPr>
        <sz val="10"/>
        <color theme="1"/>
        <rFont val="ＭＳ Ｐゴシック"/>
        <family val="3"/>
        <charset val="128"/>
        <scheme val="minor"/>
      </rPr>
      <t>（ℓ/分）</t>
    </r>
    <r>
      <rPr>
        <sz val="11"/>
        <color theme="1"/>
        <rFont val="ＭＳ Ｐゴシック"/>
        <family val="3"/>
        <charset val="128"/>
        <scheme val="minor"/>
      </rPr>
      <t xml:space="preserve">
</t>
    </r>
    <r>
      <rPr>
        <sz val="9"/>
        <color theme="1"/>
        <rFont val="ＭＳ Ｐゴシック"/>
        <family val="3"/>
        <charset val="128"/>
        <scheme val="minor"/>
      </rPr>
      <t>（＝①×②）</t>
    </r>
    <rPh sb="1" eb="3">
      <t>ジカン</t>
    </rPh>
    <rPh sb="3" eb="4">
      <t>ア</t>
    </rPh>
    <rPh sb="6" eb="8">
      <t>カンスイ</t>
    </rPh>
    <rPh sb="8" eb="9">
      <t>リョウ</t>
    </rPh>
    <rPh sb="13" eb="14">
      <t>フン</t>
    </rPh>
    <phoneticPr fontId="16"/>
  </si>
  <si>
    <t>（参考様式10）花き・地域特産作物潅水資機材 利用計画書</t>
    <rPh sb="1" eb="3">
      <t>サンコウ</t>
    </rPh>
    <rPh sb="3" eb="5">
      <t>ヨウシキ</t>
    </rPh>
    <rPh sb="8" eb="9">
      <t>ハナ</t>
    </rPh>
    <rPh sb="11" eb="13">
      <t>チイキ</t>
    </rPh>
    <rPh sb="13" eb="15">
      <t>トクサン</t>
    </rPh>
    <rPh sb="15" eb="17">
      <t>サクモツ</t>
    </rPh>
    <rPh sb="17" eb="19">
      <t>カンスイ</t>
    </rPh>
    <rPh sb="19" eb="22">
      <t>シキザイ</t>
    </rPh>
    <rPh sb="23" eb="25">
      <t>リヨウ</t>
    </rPh>
    <rPh sb="25" eb="27">
      <t>ケイカク</t>
    </rPh>
    <rPh sb="27" eb="28">
      <t>ショ</t>
    </rPh>
    <phoneticPr fontId="16"/>
  </si>
  <si>
    <t>花き類</t>
    <rPh sb="0" eb="1">
      <t>ハナ</t>
    </rPh>
    <rPh sb="2" eb="3">
      <t>ルイ</t>
    </rPh>
    <phoneticPr fontId="16"/>
  </si>
  <si>
    <t>受益農家</t>
    <rPh sb="0" eb="2">
      <t>ジュエキ</t>
    </rPh>
    <rPh sb="2" eb="4">
      <t>ノウカ</t>
    </rPh>
    <phoneticPr fontId="13"/>
  </si>
  <si>
    <t>面積（a）</t>
    <rPh sb="0" eb="2">
      <t>メンセキ</t>
    </rPh>
    <phoneticPr fontId="16"/>
  </si>
  <si>
    <t>利用時期</t>
    <rPh sb="0" eb="2">
      <t>リヨウ</t>
    </rPh>
    <rPh sb="2" eb="4">
      <t>ジキ</t>
    </rPh>
    <phoneticPr fontId="16"/>
  </si>
  <si>
    <t>キク（露地）</t>
    <rPh sb="3" eb="5">
      <t>ロジ</t>
    </rPh>
    <phoneticPr fontId="13"/>
  </si>
  <si>
    <t>〇月～〇月</t>
    <rPh sb="1" eb="2">
      <t>ガツ</t>
    </rPh>
    <rPh sb="4" eb="5">
      <t>ガツ</t>
    </rPh>
    <phoneticPr fontId="13"/>
  </si>
  <si>
    <t>12a</t>
    <phoneticPr fontId="13"/>
  </si>
  <si>
    <t>シンテポウユリ（露地）</t>
    <rPh sb="8" eb="10">
      <t>ロジ</t>
    </rPh>
    <phoneticPr fontId="13"/>
  </si>
  <si>
    <t>10a</t>
    <phoneticPr fontId="13"/>
  </si>
  <si>
    <t>佐賀花子</t>
    <rPh sb="0" eb="2">
      <t>サガ</t>
    </rPh>
    <rPh sb="2" eb="4">
      <t>ハナコ</t>
    </rPh>
    <phoneticPr fontId="13"/>
  </si>
  <si>
    <t>100m</t>
    <phoneticPr fontId="13"/>
  </si>
  <si>
    <t>50A</t>
    <phoneticPr fontId="13"/>
  </si>
  <si>
    <t>工進　エンジンポンプ</t>
    <rPh sb="0" eb="1">
      <t>コウ</t>
    </rPh>
    <rPh sb="1" eb="2">
      <t>ススム</t>
    </rPh>
    <phoneticPr fontId="13"/>
  </si>
  <si>
    <t>SEV-50X</t>
    <phoneticPr fontId="13"/>
  </si>
  <si>
    <t>園芸用ポリタンク</t>
    <rPh sb="0" eb="2">
      <t>エンゲイ</t>
    </rPh>
    <rPh sb="2" eb="3">
      <t>ヨウ</t>
    </rPh>
    <phoneticPr fontId="13"/>
  </si>
  <si>
    <t>1,000L</t>
    <phoneticPr fontId="13"/>
  </si>
  <si>
    <t>佐賀太郎</t>
    <rPh sb="0" eb="2">
      <t>サガ</t>
    </rPh>
    <rPh sb="2" eb="4">
      <t>タロウ</t>
    </rPh>
    <phoneticPr fontId="13"/>
  </si>
  <si>
    <t>スミサンスイM</t>
    <phoneticPr fontId="13"/>
  </si>
  <si>
    <t>佐賀花香</t>
    <rPh sb="0" eb="2">
      <t>サガ</t>
    </rPh>
    <rPh sb="2" eb="3">
      <t>ハナ</t>
    </rPh>
    <rPh sb="3" eb="4">
      <t>カオ</t>
    </rPh>
    <phoneticPr fontId="13"/>
  </si>
  <si>
    <t>ホンダ　エンジンポンプ</t>
    <phoneticPr fontId="13"/>
  </si>
  <si>
    <t>WH20XT</t>
    <phoneticPr fontId="13"/>
  </si>
  <si>
    <t>500L</t>
    <phoneticPr fontId="13"/>
  </si>
  <si>
    <t>3　利用計画</t>
    <rPh sb="2" eb="6">
      <t>リヨウケイカク</t>
    </rPh>
    <phoneticPr fontId="16"/>
  </si>
  <si>
    <t>受益地No.1</t>
    <rPh sb="0" eb="3">
      <t>ジュエキチ</t>
    </rPh>
    <phoneticPr fontId="16"/>
  </si>
  <si>
    <r>
      <t>②実使用長</t>
    </r>
    <r>
      <rPr>
        <sz val="10"/>
        <color theme="1"/>
        <rFont val="ＭＳ Ｐゴシック"/>
        <family val="3"/>
        <charset val="128"/>
        <scheme val="minor"/>
      </rPr>
      <t>（m）</t>
    </r>
    <rPh sb="1" eb="2">
      <t>ジツ</t>
    </rPh>
    <rPh sb="2" eb="4">
      <t>シヨウ</t>
    </rPh>
    <rPh sb="4" eb="5">
      <t>ナガ</t>
    </rPh>
    <phoneticPr fontId="16"/>
  </si>
  <si>
    <r>
      <t xml:space="preserve">⑤1本あたり潅水量
</t>
    </r>
    <r>
      <rPr>
        <sz val="10"/>
        <color theme="1"/>
        <rFont val="ＭＳ Ｐゴシック"/>
        <family val="3"/>
        <charset val="128"/>
        <scheme val="minor"/>
      </rPr>
      <t>（ℓ/分・m）</t>
    </r>
    <r>
      <rPr>
        <sz val="11"/>
        <color theme="1"/>
        <rFont val="ＭＳ Ｐゴシック"/>
        <family val="3"/>
        <charset val="128"/>
        <scheme val="minor"/>
      </rPr>
      <t xml:space="preserve">
</t>
    </r>
    <r>
      <rPr>
        <sz val="10"/>
        <color theme="1"/>
        <rFont val="ＭＳ Ｐゴシック"/>
        <family val="3"/>
        <charset val="128"/>
        <scheme val="minor"/>
      </rPr>
      <t>※カタログ値</t>
    </r>
    <rPh sb="2" eb="3">
      <t>ポン</t>
    </rPh>
    <rPh sb="6" eb="9">
      <t>カンスイリョウ</t>
    </rPh>
    <rPh sb="12" eb="14">
      <t>･フン</t>
    </rPh>
    <rPh sb="23" eb="24">
      <t>チ</t>
    </rPh>
    <phoneticPr fontId="16"/>
  </si>
  <si>
    <r>
      <t xml:space="preserve">⑥設置面積あたり潅水量
</t>
    </r>
    <r>
      <rPr>
        <sz val="10"/>
        <color theme="1"/>
        <rFont val="ＭＳ Ｐゴシック"/>
        <family val="3"/>
        <charset val="128"/>
        <scheme val="minor"/>
      </rPr>
      <t>（ℓ/分）</t>
    </r>
    <r>
      <rPr>
        <sz val="11"/>
        <color theme="1"/>
        <rFont val="ＭＳ Ｐゴシック"/>
        <family val="3"/>
        <charset val="128"/>
        <scheme val="minor"/>
      </rPr>
      <t xml:space="preserve">
</t>
    </r>
    <r>
      <rPr>
        <sz val="9"/>
        <color theme="1"/>
        <rFont val="ＭＳ Ｐゴシック"/>
        <family val="3"/>
        <charset val="128"/>
        <scheme val="minor"/>
      </rPr>
      <t>（＝⑤×②×③）</t>
    </r>
    <rPh sb="1" eb="5">
      <t>セッチメンセキ</t>
    </rPh>
    <rPh sb="8" eb="11">
      <t>カンスイリョウ</t>
    </rPh>
    <rPh sb="15" eb="16">
      <t>フン</t>
    </rPh>
    <phoneticPr fontId="16"/>
  </si>
  <si>
    <t>タンク容量</t>
    <rPh sb="3" eb="5">
      <t>ヨウリョウ</t>
    </rPh>
    <phoneticPr fontId="16"/>
  </si>
  <si>
    <t>受益地No.２</t>
    <rPh sb="0" eb="3">
      <t>ジュエキチ</t>
    </rPh>
    <phoneticPr fontId="16"/>
  </si>
  <si>
    <t>受益地No.３</t>
    <rPh sb="0" eb="3">
      <t>ジュエキチ</t>
    </rPh>
    <phoneticPr fontId="16"/>
  </si>
  <si>
    <r>
      <t>①実使用長</t>
    </r>
    <r>
      <rPr>
        <sz val="10"/>
        <color theme="1"/>
        <rFont val="ＭＳ Ｐゴシック"/>
        <family val="3"/>
        <charset val="128"/>
        <scheme val="minor"/>
      </rPr>
      <t xml:space="preserve">（m）
又は
</t>
    </r>
    <r>
      <rPr>
        <sz val="11"/>
        <color theme="1"/>
        <rFont val="ＭＳ Ｐゴシック"/>
        <family val="2"/>
        <charset val="128"/>
        <scheme val="minor"/>
      </rPr>
      <t>合計ノズル数（個）</t>
    </r>
    <rPh sb="1" eb="2">
      <t>ジツ</t>
    </rPh>
    <rPh sb="2" eb="4">
      <t>シヨウ</t>
    </rPh>
    <rPh sb="4" eb="5">
      <t>ナガ</t>
    </rPh>
    <rPh sb="9" eb="10">
      <t>マタ</t>
    </rPh>
    <rPh sb="12" eb="14">
      <t>ゴウケイ</t>
    </rPh>
    <rPh sb="17" eb="18">
      <t>スウ</t>
    </rPh>
    <rPh sb="19" eb="20">
      <t>コ</t>
    </rPh>
    <phoneticPr fontId="16"/>
  </si>
  <si>
    <r>
      <t xml:space="preserve">②1本（1個）あたり潅水量
</t>
    </r>
    <r>
      <rPr>
        <sz val="10"/>
        <color theme="1"/>
        <rFont val="ＭＳ Ｐゴシック"/>
        <family val="3"/>
        <charset val="128"/>
        <scheme val="minor"/>
      </rPr>
      <t xml:space="preserve">（ℓ/分・m（個））
</t>
    </r>
    <r>
      <rPr>
        <sz val="11"/>
        <color theme="1"/>
        <rFont val="ＭＳ Ｐゴシック"/>
        <family val="2"/>
        <charset val="128"/>
        <scheme val="minor"/>
      </rPr>
      <t>※カタログ値</t>
    </r>
    <rPh sb="2" eb="3">
      <t>ポン</t>
    </rPh>
    <rPh sb="5" eb="6">
      <t>コ</t>
    </rPh>
    <rPh sb="10" eb="13">
      <t>カンスイリョウ</t>
    </rPh>
    <rPh sb="16" eb="18">
      <t>･フン</t>
    </rPh>
    <rPh sb="21" eb="22">
      <t>コ</t>
    </rPh>
    <phoneticPr fontId="16"/>
  </si>
  <si>
    <t>据置型</t>
  </si>
  <si>
    <t>可動型</t>
  </si>
  <si>
    <t>500L</t>
    <phoneticPr fontId="13"/>
  </si>
  <si>
    <t>ディスクフィルター</t>
    <phoneticPr fontId="13"/>
  </si>
  <si>
    <t>SNZファインフィルター80</t>
    <phoneticPr fontId="13"/>
  </si>
  <si>
    <t>75A</t>
    <phoneticPr fontId="13"/>
  </si>
  <si>
    <t>エバーフロー近傍</t>
    <rPh sb="6" eb="7">
      <t>チカ</t>
    </rPh>
    <rPh sb="7" eb="8">
      <t>カタワ</t>
    </rPh>
    <phoneticPr fontId="13"/>
  </si>
  <si>
    <t>SERH-50V</t>
    <phoneticPr fontId="13"/>
  </si>
  <si>
    <t>19a</t>
    <phoneticPr fontId="13"/>
  </si>
  <si>
    <t>500L</t>
    <phoneticPr fontId="16"/>
  </si>
  <si>
    <t>41a</t>
    <phoneticPr fontId="13"/>
  </si>
  <si>
    <t>（参考様式６）機械・資材等利用計画書（露地野菜排水対策機械）</t>
    <rPh sb="1" eb="3">
      <t>サンコウ</t>
    </rPh>
    <rPh sb="3" eb="5">
      <t>ヨウシキ</t>
    </rPh>
    <rPh sb="7" eb="9">
      <t>キカイ</t>
    </rPh>
    <rPh sb="10" eb="12">
      <t>シザイ</t>
    </rPh>
    <rPh sb="12" eb="13">
      <t>トウ</t>
    </rPh>
    <rPh sb="13" eb="15">
      <t>リヨウ</t>
    </rPh>
    <rPh sb="15" eb="17">
      <t>ケイカク</t>
    </rPh>
    <rPh sb="17" eb="18">
      <t>ショ</t>
    </rPh>
    <rPh sb="19" eb="23">
      <t>ロジヤサイ</t>
    </rPh>
    <rPh sb="23" eb="29">
      <t>ハイスイタイサクキカイ</t>
    </rPh>
    <phoneticPr fontId="16"/>
  </si>
  <si>
    <t>（参考様式７）果樹潅水資機材 利用計画書</t>
    <rPh sb="1" eb="3">
      <t>サンコウ</t>
    </rPh>
    <rPh sb="3" eb="5">
      <t>ヨウシキ</t>
    </rPh>
    <rPh sb="7" eb="9">
      <t>カジュ</t>
    </rPh>
    <rPh sb="9" eb="11">
      <t>カンスイ</t>
    </rPh>
    <rPh sb="11" eb="14">
      <t>シキザイ</t>
    </rPh>
    <rPh sb="15" eb="17">
      <t>リヨウ</t>
    </rPh>
    <rPh sb="17" eb="19">
      <t>ケイカク</t>
    </rPh>
    <rPh sb="19" eb="20">
      <t>ショ</t>
    </rPh>
    <phoneticPr fontId="16"/>
  </si>
  <si>
    <t>（参考様式８）果樹冷蔵設備（果樹の冷蔵貯蔵設備）　規模決定計算書　</t>
    <rPh sb="1" eb="5">
      <t>サンコウヨウシキ</t>
    </rPh>
    <rPh sb="7" eb="11">
      <t>カジュレイゾウ</t>
    </rPh>
    <rPh sb="11" eb="13">
      <t>セツビ</t>
    </rPh>
    <rPh sb="19" eb="21">
      <t>チョゾウ</t>
    </rPh>
    <rPh sb="21" eb="23">
      <t>セツビ</t>
    </rPh>
    <rPh sb="25" eb="27">
      <t>キボ</t>
    </rPh>
    <rPh sb="27" eb="29">
      <t>ケッテイ</t>
    </rPh>
    <rPh sb="29" eb="31">
      <t>ケイサン</t>
    </rPh>
    <rPh sb="31" eb="32">
      <t>ショ</t>
    </rPh>
    <phoneticPr fontId="16"/>
  </si>
  <si>
    <t>（参考様式９）果樹冷蔵設備（果樹の冷蔵システム）　冷蔵機規模決定計算書　</t>
    <rPh sb="7" eb="9">
      <t>カジュ</t>
    </rPh>
    <rPh sb="9" eb="11">
      <t>レイゾウ</t>
    </rPh>
    <rPh sb="11" eb="13">
      <t>セツビ</t>
    </rPh>
    <rPh sb="14" eb="16">
      <t>カジュ</t>
    </rPh>
    <rPh sb="17" eb="19">
      <t>レイゾウ</t>
    </rPh>
    <rPh sb="25" eb="28">
      <t>レイゾウキ</t>
    </rPh>
    <rPh sb="28" eb="30">
      <t>キボ</t>
    </rPh>
    <rPh sb="30" eb="32">
      <t>ケッテイ</t>
    </rPh>
    <rPh sb="32" eb="34">
      <t>ケイサン</t>
    </rPh>
    <rPh sb="34" eb="35">
      <t>ショ</t>
    </rPh>
    <phoneticPr fontId="16"/>
  </si>
  <si>
    <t>①圃場面積
（a）</t>
    <rPh sb="1" eb="5">
      <t>ホジョウメンセキ</t>
    </rPh>
    <phoneticPr fontId="13"/>
  </si>
  <si>
    <t>①のうち
作付面積
（a）</t>
    <rPh sb="5" eb="7">
      <t>サクツケ</t>
    </rPh>
    <rPh sb="7" eb="9">
      <t>メンセキ</t>
    </rPh>
    <phoneticPr fontId="13"/>
  </si>
  <si>
    <t>たまねぎ</t>
    <phoneticPr fontId="13"/>
  </si>
  <si>
    <t>合計</t>
    <rPh sb="0" eb="2">
      <t>ゴウケイ</t>
    </rPh>
    <phoneticPr fontId="13"/>
  </si>
  <si>
    <t>（参考様式1-2）　事業実施主体の作付面積及びほ場の位置を示す書類（露地野菜機械導入支援）</t>
    <rPh sb="1" eb="3">
      <t>サンコウ</t>
    </rPh>
    <rPh sb="3" eb="5">
      <t>ヨウシキ</t>
    </rPh>
    <rPh sb="10" eb="12">
      <t>ジギョウ</t>
    </rPh>
    <rPh sb="12" eb="14">
      <t>ジッシ</t>
    </rPh>
    <rPh sb="14" eb="16">
      <t>シュタイ</t>
    </rPh>
    <rPh sb="17" eb="19">
      <t>サクツ</t>
    </rPh>
    <rPh sb="19" eb="21">
      <t>メンセキ</t>
    </rPh>
    <rPh sb="21" eb="22">
      <t>オヨ</t>
    </rPh>
    <rPh sb="24" eb="25">
      <t>ジョウ</t>
    </rPh>
    <rPh sb="26" eb="28">
      <t>イチ</t>
    </rPh>
    <rPh sb="29" eb="30">
      <t>シメ</t>
    </rPh>
    <rPh sb="31" eb="33">
      <t>ショルイ</t>
    </rPh>
    <rPh sb="34" eb="38">
      <t>ロジヤサイ</t>
    </rPh>
    <rPh sb="38" eb="44">
      <t>キカイドウニュウシエン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</si>
</sst>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8" formatCode="0.0"/>
    <numFmt numFmtId="179" formatCode="0_ "/>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vertAlign val="superscript"/>
      <sz val="11"/>
      <color theme="1"/>
      <name val="ＭＳ Ｐゴシック"/>
      <family val="3"/>
      <charset val="128"/>
      <scheme val="minor"/>
    </font>
    <font>
      <sz val="2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u/>
      <sz val="12"/>
      <color theme="1"/>
      <name val="ＭＳ Ｐゴシック"/>
      <family val="3"/>
      <charset val="128"/>
      <scheme val="minor"/>
    </font>
    <font>
      <sz val="14"/>
      <color theme="1"/>
      <name val="ＭＳ Ｐゴシック"/>
      <family val="2"/>
      <charset val="128"/>
      <scheme val="minor"/>
    </font>
    <font>
      <sz val="2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89999084444715716"/>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s>
  <cellStyleXfs count="8">
    <xf numFmtId="0" fontId="0"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0" fontId="9" fillId="0" borderId="0">
      <alignment vertical="center"/>
    </xf>
    <xf numFmtId="38" fontId="9" fillId="0" borderId="0" applyFont="0" applyFill="0" applyBorder="0" applyAlignment="0" applyProtection="0">
      <alignment vertical="center"/>
    </xf>
    <xf numFmtId="0" fontId="4" fillId="0" borderId="0">
      <alignment vertical="center"/>
    </xf>
    <xf numFmtId="0" fontId="1" fillId="0" borderId="0">
      <alignment vertical="center"/>
    </xf>
  </cellStyleXfs>
  <cellXfs count="292">
    <xf numFmtId="0" fontId="0" fillId="0" borderId="0" xfId="0">
      <alignment vertical="center"/>
    </xf>
    <xf numFmtId="0" fontId="15" fillId="0" borderId="0" xfId="1" applyFont="1">
      <alignment vertical="center"/>
    </xf>
    <xf numFmtId="0" fontId="12" fillId="0" borderId="0" xfId="1">
      <alignment vertical="center"/>
    </xf>
    <xf numFmtId="0" fontId="12" fillId="0" borderId="0" xfId="1" applyAlignment="1">
      <alignment horizontal="right" vertical="center"/>
    </xf>
    <xf numFmtId="0" fontId="12" fillId="5" borderId="1" xfId="1" applyFill="1" applyBorder="1">
      <alignment vertical="center"/>
    </xf>
    <xf numFmtId="0" fontId="12" fillId="0" borderId="1" xfId="1" applyBorder="1" applyAlignment="1">
      <alignment horizontal="center" vertical="center"/>
    </xf>
    <xf numFmtId="0" fontId="12" fillId="5" borderId="1" xfId="1" applyFill="1" applyBorder="1" applyAlignment="1">
      <alignment horizontal="center" vertical="center"/>
    </xf>
    <xf numFmtId="38" fontId="0" fillId="0" borderId="1" xfId="2" applyFont="1" applyBorder="1">
      <alignment vertical="center"/>
    </xf>
    <xf numFmtId="38" fontId="12" fillId="0" borderId="18" xfId="1" applyNumberFormat="1" applyBorder="1">
      <alignment vertical="center"/>
    </xf>
    <xf numFmtId="38" fontId="12" fillId="0" borderId="0" xfId="1" applyNumberFormat="1">
      <alignment vertical="center"/>
    </xf>
    <xf numFmtId="0" fontId="12" fillId="0" borderId="0" xfId="1" applyAlignment="1">
      <alignment horizontal="left" vertical="center"/>
    </xf>
    <xf numFmtId="0" fontId="12" fillId="5" borderId="2" xfId="1" applyFill="1" applyBorder="1">
      <alignment vertical="center"/>
    </xf>
    <xf numFmtId="178" fontId="12" fillId="0" borderId="1" xfId="1" applyNumberFormat="1" applyBorder="1">
      <alignment vertical="center"/>
    </xf>
    <xf numFmtId="0" fontId="12" fillId="0" borderId="1" xfId="1" applyBorder="1">
      <alignment vertical="center"/>
    </xf>
    <xf numFmtId="1" fontId="12" fillId="0" borderId="1" xfId="1" applyNumberFormat="1" applyBorder="1">
      <alignment vertical="center"/>
    </xf>
    <xf numFmtId="1" fontId="12" fillId="0" borderId="19" xfId="1" applyNumberFormat="1" applyBorder="1">
      <alignment vertical="center"/>
    </xf>
    <xf numFmtId="1" fontId="12" fillId="0" borderId="18" xfId="1" applyNumberFormat="1" applyBorder="1">
      <alignment vertical="center"/>
    </xf>
    <xf numFmtId="38" fontId="0" fillId="0" borderId="20" xfId="2" applyFont="1" applyBorder="1">
      <alignment vertical="center"/>
    </xf>
    <xf numFmtId="2" fontId="12" fillId="0" borderId="18" xfId="1" applyNumberFormat="1" applyBorder="1">
      <alignment vertical="center"/>
    </xf>
    <xf numFmtId="38" fontId="0" fillId="0" borderId="18" xfId="2" applyFont="1" applyBorder="1">
      <alignment vertical="center"/>
    </xf>
    <xf numFmtId="1" fontId="12" fillId="0" borderId="20" xfId="1" applyNumberFormat="1" applyBorder="1">
      <alignment vertical="center"/>
    </xf>
    <xf numFmtId="0" fontId="12" fillId="0" borderId="20" xfId="1" applyBorder="1">
      <alignment vertical="center"/>
    </xf>
    <xf numFmtId="0" fontId="12" fillId="0" borderId="6" xfId="1" applyBorder="1">
      <alignment vertical="center"/>
    </xf>
    <xf numFmtId="0" fontId="12" fillId="0" borderId="18" xfId="1" applyBorder="1">
      <alignment vertical="center"/>
    </xf>
    <xf numFmtId="0" fontId="12" fillId="0" borderId="8" xfId="1" applyBorder="1">
      <alignment vertical="center"/>
    </xf>
    <xf numFmtId="0" fontId="12" fillId="0" borderId="2" xfId="1" applyBorder="1">
      <alignment vertical="center"/>
    </xf>
    <xf numFmtId="38" fontId="12" fillId="0" borderId="1" xfId="1" applyNumberFormat="1" applyBorder="1">
      <alignment vertical="center"/>
    </xf>
    <xf numFmtId="0" fontId="12" fillId="5" borderId="20" xfId="1" applyFill="1" applyBorder="1">
      <alignment vertical="center"/>
    </xf>
    <xf numFmtId="0" fontId="15" fillId="0" borderId="18" xfId="1" applyFont="1" applyBorder="1">
      <alignment vertical="center"/>
    </xf>
    <xf numFmtId="0" fontId="19" fillId="0" borderId="0" xfId="1" applyFont="1">
      <alignment vertical="center"/>
    </xf>
    <xf numFmtId="0" fontId="18" fillId="0" borderId="0" xfId="1" applyFont="1">
      <alignment vertical="center"/>
    </xf>
    <xf numFmtId="0" fontId="20" fillId="6" borderId="1" xfId="1" applyFont="1" applyFill="1" applyBorder="1" applyAlignment="1">
      <alignment horizontal="center" vertical="center"/>
    </xf>
    <xf numFmtId="0" fontId="20" fillId="6" borderId="0" xfId="1" applyFont="1" applyFill="1" applyAlignment="1">
      <alignment horizontal="center" vertical="center"/>
    </xf>
    <xf numFmtId="0" fontId="20" fillId="0" borderId="0" xfId="1" applyFont="1" applyAlignment="1">
      <alignment horizontal="center" vertical="center"/>
    </xf>
    <xf numFmtId="0" fontId="20" fillId="0" borderId="1" xfId="1" applyFont="1" applyBorder="1" applyAlignment="1">
      <alignment horizontal="center" vertical="center"/>
    </xf>
    <xf numFmtId="0" fontId="20" fillId="0" borderId="0" xfId="1" applyFont="1">
      <alignment vertical="center"/>
    </xf>
    <xf numFmtId="0" fontId="12" fillId="0" borderId="21" xfId="1" applyBorder="1" applyAlignment="1">
      <alignment horizontal="center" vertical="center"/>
    </xf>
    <xf numFmtId="0" fontId="12" fillId="6" borderId="1" xfId="1" applyFill="1" applyBorder="1" applyAlignment="1">
      <alignment horizontal="center" vertical="center"/>
    </xf>
    <xf numFmtId="0" fontId="19" fillId="0" borderId="1" xfId="1" applyFont="1" applyBorder="1">
      <alignment vertical="center"/>
    </xf>
    <xf numFmtId="0" fontId="20" fillId="0" borderId="0" xfId="1" applyFont="1" applyAlignment="1">
      <alignment vertical="center" wrapText="1"/>
    </xf>
    <xf numFmtId="0" fontId="19" fillId="0" borderId="0" xfId="1" applyFont="1" applyAlignment="1">
      <alignment horizontal="center" vertical="center"/>
    </xf>
    <xf numFmtId="179" fontId="19" fillId="0" borderId="0" xfId="1" applyNumberFormat="1" applyFont="1" applyAlignment="1">
      <alignment horizontal="center" vertical="center"/>
    </xf>
    <xf numFmtId="0" fontId="23" fillId="0" borderId="0" xfId="1" applyFont="1" applyAlignment="1">
      <alignment horizontal="center" vertical="center"/>
    </xf>
    <xf numFmtId="0" fontId="20" fillId="6" borderId="0" xfId="1" applyFont="1" applyFill="1">
      <alignment vertical="center"/>
    </xf>
    <xf numFmtId="0" fontId="12" fillId="0" borderId="0" xfId="1" applyAlignment="1">
      <alignment horizontal="center" vertical="center"/>
    </xf>
    <xf numFmtId="0" fontId="12" fillId="0" borderId="0" xfId="1" applyAlignment="1">
      <alignment horizontal="center" vertical="center" wrapText="1"/>
    </xf>
    <xf numFmtId="0" fontId="12" fillId="6" borderId="1" xfId="1" applyFill="1" applyBorder="1">
      <alignment vertical="center"/>
    </xf>
    <xf numFmtId="0" fontId="19" fillId="0" borderId="1" xfId="1" applyFont="1" applyBorder="1" applyAlignment="1">
      <alignment horizontal="center" vertical="center" wrapText="1"/>
    </xf>
    <xf numFmtId="0" fontId="20" fillId="0" borderId="1" xfId="1" applyFont="1" applyBorder="1">
      <alignment vertical="center"/>
    </xf>
    <xf numFmtId="0" fontId="20" fillId="0" borderId="20" xfId="1" applyFont="1" applyBorder="1" applyAlignment="1">
      <alignment horizontal="center" vertical="center"/>
    </xf>
    <xf numFmtId="0" fontId="20" fillId="0" borderId="21" xfId="1" applyFont="1" applyBorder="1">
      <alignment vertical="center"/>
    </xf>
    <xf numFmtId="0" fontId="20" fillId="0" borderId="21" xfId="1" applyFont="1" applyBorder="1" applyAlignment="1">
      <alignment horizontal="center" vertical="center"/>
    </xf>
    <xf numFmtId="0" fontId="14" fillId="0" borderId="1" xfId="1" applyFont="1" applyBorder="1">
      <alignment vertical="center"/>
    </xf>
    <xf numFmtId="0" fontId="12" fillId="0" borderId="19" xfId="1" applyBorder="1">
      <alignment vertical="center"/>
    </xf>
    <xf numFmtId="0" fontId="15" fillId="0" borderId="0" xfId="1" applyFont="1" applyAlignment="1">
      <alignment horizontal="left" vertical="center"/>
    </xf>
    <xf numFmtId="0" fontId="12" fillId="0" borderId="9" xfId="1" applyBorder="1">
      <alignment vertical="center"/>
    </xf>
    <xf numFmtId="0" fontId="18" fillId="0" borderId="0" xfId="1" applyFont="1" applyAlignment="1">
      <alignment horizontal="center" vertical="center"/>
    </xf>
    <xf numFmtId="0" fontId="10" fillId="0" borderId="1" xfId="1" applyFont="1" applyBorder="1" applyAlignment="1">
      <alignment horizontal="center" vertical="center"/>
    </xf>
    <xf numFmtId="0" fontId="20" fillId="0" borderId="0" xfId="1" applyFont="1" applyAlignment="1">
      <alignment horizontal="left" vertical="center"/>
    </xf>
    <xf numFmtId="0" fontId="12" fillId="0" borderId="3" xfId="1" applyBorder="1" applyAlignment="1">
      <alignment horizontal="center" vertical="center" wrapText="1"/>
      <extLst>
        <ext xmlns:xfpb="http://schemas.microsoft.com/office/spreadsheetml/2022/featurepropertybag" uri="{C7286773-470A-42A8-94C5-96B5CB345126}">
          <xfpb:xfComplement i="0"/>
        </ext>
      </extLst>
    </xf>
    <xf numFmtId="0" fontId="10" fillId="0" borderId="5" xfId="1" applyFont="1" applyBorder="1" applyAlignment="1">
      <alignment vertical="center" wrapText="1"/>
    </xf>
    <xf numFmtId="0" fontId="12" fillId="0" borderId="9" xfId="1" applyBorder="1" applyAlignment="1">
      <alignment horizontal="center" vertical="center" wrapText="1"/>
      <extLst>
        <ext xmlns:xfpb="http://schemas.microsoft.com/office/spreadsheetml/2022/featurepropertybag" uri="{C7286773-470A-42A8-94C5-96B5CB345126}">
          <xfpb:xfComplement i="0"/>
        </ext>
      </extLst>
    </xf>
    <xf numFmtId="0" fontId="10" fillId="0" borderId="10" xfId="1" applyFont="1" applyBorder="1" applyAlignment="1">
      <alignment vertical="center" wrapText="1"/>
    </xf>
    <xf numFmtId="0" fontId="12" fillId="0" borderId="11" xfId="1" applyBorder="1" applyAlignment="1">
      <alignment horizontal="center" vertical="center" wrapText="1"/>
      <extLst>
        <ext xmlns:xfpb="http://schemas.microsoft.com/office/spreadsheetml/2022/featurepropertybag" uri="{C7286773-470A-42A8-94C5-96B5CB345126}">
          <xfpb:xfComplement i="0"/>
        </ext>
      </extLst>
    </xf>
    <xf numFmtId="0" fontId="10" fillId="0" borderId="13" xfId="1" applyFont="1" applyBorder="1" applyAlignment="1">
      <alignment vertical="center" wrapText="1"/>
    </xf>
    <xf numFmtId="0" fontId="10" fillId="0" borderId="0" xfId="1" applyFont="1" applyAlignment="1">
      <alignment horizontal="left" vertical="center" wrapText="1"/>
    </xf>
    <xf numFmtId="0" fontId="24" fillId="0" borderId="1" xfId="1" applyFont="1" applyBorder="1">
      <alignment vertical="center"/>
    </xf>
    <xf numFmtId="0" fontId="24" fillId="0" borderId="1" xfId="1" applyFont="1" applyBorder="1" applyAlignment="1">
      <alignment horizontal="center" vertical="center"/>
    </xf>
    <xf numFmtId="0" fontId="24" fillId="0" borderId="1" xfId="1" applyFont="1" applyBorder="1" applyAlignment="1">
      <alignment horizontal="center" vertical="center" wrapText="1"/>
    </xf>
    <xf numFmtId="0" fontId="10" fillId="6" borderId="1" xfId="1" applyFont="1" applyFill="1" applyBorder="1" applyAlignment="1">
      <alignment horizontal="center" vertical="center"/>
    </xf>
    <xf numFmtId="0" fontId="20" fillId="0" borderId="19" xfId="1" applyFont="1" applyBorder="1">
      <alignment vertical="center"/>
    </xf>
    <xf numFmtId="0" fontId="12" fillId="0" borderId="19" xfId="1" applyBorder="1" applyAlignment="1">
      <alignment horizontal="center" vertical="center"/>
    </xf>
    <xf numFmtId="0" fontId="19" fillId="0" borderId="19" xfId="1" applyFont="1" applyBorder="1" applyAlignment="1">
      <alignment horizontal="center" vertical="center" wrapText="1"/>
    </xf>
    <xf numFmtId="0" fontId="20" fillId="0" borderId="14" xfId="1" applyFont="1" applyBorder="1">
      <alignment vertical="center"/>
    </xf>
    <xf numFmtId="0" fontId="19" fillId="0" borderId="14" xfId="1" applyFont="1" applyBorder="1" applyAlignment="1">
      <alignment horizontal="center" vertical="center" wrapText="1"/>
    </xf>
    <xf numFmtId="0" fontId="12" fillId="0" borderId="14" xfId="1" applyBorder="1" applyAlignment="1">
      <alignment horizontal="center" vertical="center"/>
    </xf>
    <xf numFmtId="0" fontId="20" fillId="0" borderId="14" xfId="1" applyFont="1" applyBorder="1" applyAlignment="1">
      <alignment horizontal="center" vertical="center"/>
    </xf>
    <xf numFmtId="0" fontId="0" fillId="0" borderId="1" xfId="0" applyBorder="1" applyAlignment="1">
      <alignment horizontal="center" vertical="center"/>
    </xf>
    <xf numFmtId="0" fontId="0" fillId="3" borderId="20" xfId="0" applyFill="1" applyBorder="1" applyAlignment="1">
      <alignment horizontal="center" vertical="center" wrapText="1"/>
    </xf>
    <xf numFmtId="0" fontId="0" fillId="0" borderId="1" xfId="0" applyBorder="1">
      <alignment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lignment vertical="center"/>
    </xf>
    <xf numFmtId="0" fontId="25" fillId="0" borderId="0" xfId="1" applyFont="1">
      <alignment vertical="center"/>
    </xf>
    <xf numFmtId="176" fontId="0" fillId="4" borderId="1" xfId="0" applyNumberFormat="1" applyFill="1" applyBorder="1" applyAlignment="1">
      <alignment horizontal="center" vertical="center"/>
    </xf>
    <xf numFmtId="176" fontId="0" fillId="0" borderId="1" xfId="0" applyNumberFormat="1" applyBorder="1" applyAlignment="1">
      <alignment horizontal="center" vertical="center"/>
    </xf>
    <xf numFmtId="0" fontId="26" fillId="0" borderId="0" xfId="1" applyFont="1">
      <alignment vertical="center"/>
    </xf>
    <xf numFmtId="0" fontId="24" fillId="0" borderId="0" xfId="1" applyFont="1">
      <alignment vertical="center"/>
    </xf>
    <xf numFmtId="0" fontId="27" fillId="0" borderId="0" xfId="1" applyFont="1">
      <alignment vertical="center"/>
    </xf>
    <xf numFmtId="0" fontId="9" fillId="0" borderId="0" xfId="4">
      <alignment vertical="center"/>
    </xf>
    <xf numFmtId="0" fontId="9" fillId="0" borderId="1" xfId="4" applyBorder="1" applyAlignment="1">
      <alignment horizontal="center" vertical="center"/>
    </xf>
    <xf numFmtId="0" fontId="9" fillId="0" borderId="1" xfId="4" applyBorder="1">
      <alignment vertical="center"/>
    </xf>
    <xf numFmtId="0" fontId="9" fillId="2" borderId="0" xfId="4" applyFill="1">
      <alignment vertical="center"/>
    </xf>
    <xf numFmtId="0" fontId="9" fillId="5" borderId="0" xfId="4" applyFill="1">
      <alignment vertical="center"/>
    </xf>
    <xf numFmtId="0" fontId="9" fillId="0" borderId="0" xfId="4" applyAlignment="1">
      <alignment horizontal="center" vertical="center"/>
    </xf>
    <xf numFmtId="0" fontId="14" fillId="0" borderId="0" xfId="4" applyFont="1">
      <alignment vertical="center"/>
    </xf>
    <xf numFmtId="0" fontId="9" fillId="5" borderId="1" xfId="4" applyFill="1" applyBorder="1">
      <alignment vertical="center"/>
    </xf>
    <xf numFmtId="0" fontId="9" fillId="0" borderId="0" xfId="4" applyAlignment="1">
      <alignment horizontal="right" vertical="center"/>
    </xf>
    <xf numFmtId="0" fontId="15" fillId="0" borderId="0" xfId="4" applyFont="1">
      <alignment vertical="center"/>
    </xf>
    <xf numFmtId="0" fontId="8" fillId="0" borderId="0" xfId="1" applyFont="1">
      <alignment vertical="center"/>
    </xf>
    <xf numFmtId="0" fontId="9" fillId="5" borderId="1" xfId="4" applyFill="1" applyBorder="1" applyAlignment="1">
      <alignment horizontal="center" vertical="center"/>
    </xf>
    <xf numFmtId="0" fontId="7" fillId="0" borderId="1" xfId="4" applyFont="1" applyBorder="1" applyAlignment="1">
      <alignment horizontal="center" vertical="center"/>
    </xf>
    <xf numFmtId="0" fontId="15" fillId="5" borderId="1" xfId="4" applyFont="1" applyFill="1" applyBorder="1">
      <alignment vertical="center"/>
    </xf>
    <xf numFmtId="2" fontId="12" fillId="2" borderId="1" xfId="1" applyNumberFormat="1" applyFill="1" applyBorder="1" applyAlignment="1">
      <alignment horizontal="center" vertical="center"/>
    </xf>
    <xf numFmtId="0" fontId="12" fillId="2" borderId="1" xfId="1" applyFill="1" applyBorder="1" applyAlignment="1">
      <alignment horizontal="center" vertical="center"/>
    </xf>
    <xf numFmtId="0" fontId="7" fillId="0" borderId="6" xfId="1" applyFont="1" applyBorder="1">
      <alignment vertical="center"/>
    </xf>
    <xf numFmtId="0" fontId="6" fillId="0" borderId="1" xfId="1" applyFont="1" applyBorder="1" applyAlignment="1">
      <alignment horizontal="center" vertical="center"/>
    </xf>
    <xf numFmtId="0" fontId="5" fillId="0" borderId="0" xfId="1" applyFont="1">
      <alignment vertical="center"/>
    </xf>
    <xf numFmtId="0" fontId="5" fillId="0" borderId="1" xfId="1" applyFont="1" applyBorder="1" applyAlignment="1">
      <alignment horizontal="center" vertical="center"/>
    </xf>
    <xf numFmtId="0" fontId="12" fillId="7" borderId="20" xfId="1" applyFill="1" applyBorder="1" applyAlignment="1">
      <alignment horizontal="left" vertical="center"/>
    </xf>
    <xf numFmtId="0" fontId="12" fillId="5" borderId="2" xfId="1" applyFill="1" applyBorder="1" applyAlignment="1">
      <alignment horizontal="center" vertical="center"/>
    </xf>
    <xf numFmtId="0" fontId="5" fillId="7" borderId="1" xfId="1" applyFont="1" applyFill="1" applyBorder="1" applyAlignment="1">
      <alignment horizontal="center" vertical="center"/>
    </xf>
    <xf numFmtId="0" fontId="5" fillId="6" borderId="1" xfId="1" applyFont="1" applyFill="1" applyBorder="1" applyAlignment="1">
      <alignment horizontal="center" vertical="center"/>
    </xf>
    <xf numFmtId="0" fontId="20" fillId="6" borderId="1" xfId="1" applyFont="1" applyFill="1" applyBorder="1" applyAlignment="1">
      <alignment horizontal="left" vertical="center"/>
    </xf>
    <xf numFmtId="0" fontId="12" fillId="6" borderId="1" xfId="1" applyFill="1" applyBorder="1" applyAlignment="1">
      <alignment horizontal="left" vertical="center"/>
    </xf>
    <xf numFmtId="0" fontId="19" fillId="6" borderId="6" xfId="1" applyFont="1" applyFill="1" applyBorder="1" applyAlignment="1">
      <alignment horizontal="left" vertical="center" wrapText="1"/>
    </xf>
    <xf numFmtId="0" fontId="12" fillId="7" borderId="5" xfId="1" applyFill="1" applyBorder="1" applyAlignment="1">
      <alignment horizontal="left" vertical="center"/>
    </xf>
    <xf numFmtId="0" fontId="12" fillId="5" borderId="13" xfId="1" applyFill="1" applyBorder="1" applyAlignment="1">
      <alignment horizontal="center" vertical="center"/>
    </xf>
    <xf numFmtId="0" fontId="28" fillId="0" borderId="0" xfId="6" applyFont="1">
      <alignment vertical="center"/>
    </xf>
    <xf numFmtId="0" fontId="4" fillId="0" borderId="0" xfId="6">
      <alignment vertical="center"/>
    </xf>
    <xf numFmtId="0" fontId="18" fillId="0" borderId="0" xfId="6" applyFont="1">
      <alignment vertical="center"/>
    </xf>
    <xf numFmtId="0" fontId="23" fillId="0" borderId="0" xfId="6" applyFont="1" applyAlignment="1">
      <alignment horizontal="center" vertical="center"/>
    </xf>
    <xf numFmtId="0" fontId="20" fillId="6" borderId="1" xfId="6" applyFont="1" applyFill="1" applyBorder="1" applyAlignment="1">
      <alignment horizontal="center" vertical="center"/>
    </xf>
    <xf numFmtId="0" fontId="4" fillId="6" borderId="1" xfId="6" applyFill="1" applyBorder="1" applyAlignment="1">
      <alignment horizontal="center" vertical="center"/>
    </xf>
    <xf numFmtId="0" fontId="4" fillId="0" borderId="1" xfId="6" applyBorder="1">
      <alignment vertical="center"/>
    </xf>
    <xf numFmtId="0" fontId="4" fillId="0" borderId="4" xfId="6" applyBorder="1">
      <alignment vertical="center"/>
    </xf>
    <xf numFmtId="0" fontId="4" fillId="0" borderId="0" xfId="6" applyAlignment="1">
      <alignment horizontal="center" vertical="center"/>
    </xf>
    <xf numFmtId="0" fontId="20" fillId="0" borderId="1" xfId="6" applyFont="1" applyBorder="1" applyAlignment="1">
      <alignment horizontal="center" vertical="center"/>
    </xf>
    <xf numFmtId="0" fontId="19" fillId="0" borderId="0" xfId="6" applyFont="1">
      <alignment vertical="center"/>
    </xf>
    <xf numFmtId="0" fontId="4" fillId="6" borderId="1" xfId="6" applyFill="1" applyBorder="1" applyAlignment="1">
      <alignment horizontal="center" vertical="top" wrapText="1"/>
    </xf>
    <xf numFmtId="0" fontId="19" fillId="0" borderId="1" xfId="6" applyFont="1" applyBorder="1">
      <alignment vertical="center"/>
    </xf>
    <xf numFmtId="0" fontId="3" fillId="6" borderId="1" xfId="1" applyFont="1" applyFill="1" applyBorder="1" applyAlignment="1">
      <alignment horizontal="center" vertical="top" wrapText="1"/>
    </xf>
    <xf numFmtId="9" fontId="9" fillId="2" borderId="1" xfId="4" applyNumberFormat="1" applyFill="1" applyBorder="1" applyAlignment="1">
      <alignment horizontal="center" vertical="center"/>
    </xf>
    <xf numFmtId="0" fontId="0" fillId="3" borderId="1" xfId="0" applyFill="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4" borderId="20" xfId="0" applyFill="1" applyBorder="1" applyAlignment="1">
      <alignment horizontal="center" vertical="center"/>
    </xf>
    <xf numFmtId="0" fontId="0" fillId="4" borderId="2" xfId="0" applyFill="1" applyBorder="1" applyAlignment="1">
      <alignment horizontal="center" vertical="center"/>
    </xf>
    <xf numFmtId="0" fontId="0" fillId="3" borderId="20" xfId="0" applyFill="1" applyBorder="1" applyAlignment="1">
      <alignment horizontal="center" vertical="center"/>
    </xf>
    <xf numFmtId="0" fontId="0" fillId="3" borderId="1" xfId="0" applyFill="1" applyBorder="1" applyAlignment="1">
      <alignment horizontal="center" vertical="center" wrapText="1"/>
    </xf>
    <xf numFmtId="0" fontId="0" fillId="3" borderId="2" xfId="0" applyFill="1" applyBorder="1" applyAlignment="1">
      <alignment horizontal="center" vertical="center"/>
    </xf>
    <xf numFmtId="0" fontId="12" fillId="0" borderId="1" xfId="1" applyBorder="1" applyAlignment="1">
      <alignment horizontal="center" vertical="center"/>
    </xf>
    <xf numFmtId="0" fontId="12" fillId="5" borderId="1" xfId="1" applyFill="1" applyBorder="1" applyAlignment="1">
      <alignment horizontal="center" vertical="center"/>
    </xf>
    <xf numFmtId="38" fontId="0" fillId="5" borderId="1" xfId="2" applyFont="1" applyFill="1" applyBorder="1" applyAlignment="1">
      <alignment horizontal="center" vertical="center"/>
    </xf>
    <xf numFmtId="0" fontId="12" fillId="5" borderId="6" xfId="1" applyFill="1" applyBorder="1" applyAlignment="1">
      <alignment horizontal="center" vertical="center"/>
    </xf>
    <xf numFmtId="0" fontId="12" fillId="5" borderId="7" xfId="1" applyFill="1" applyBorder="1" applyAlignment="1">
      <alignment horizontal="center" vertical="center"/>
    </xf>
    <xf numFmtId="0" fontId="12" fillId="5" borderId="8" xfId="1" applyFill="1" applyBorder="1" applyAlignment="1">
      <alignment horizontal="center" vertical="center"/>
    </xf>
    <xf numFmtId="0" fontId="24" fillId="0" borderId="1" xfId="1" applyFont="1" applyBorder="1" applyAlignment="1">
      <alignment horizontal="center" vertical="center"/>
    </xf>
    <xf numFmtId="0" fontId="24" fillId="0" borderId="1" xfId="1" applyFont="1" applyBorder="1" applyAlignment="1">
      <alignment horizontal="center" vertical="center" wrapText="1"/>
    </xf>
    <xf numFmtId="0" fontId="12" fillId="6" borderId="1" xfId="1" applyFill="1" applyBorder="1" applyAlignment="1">
      <alignment horizontal="center" vertical="center"/>
    </xf>
    <xf numFmtId="0" fontId="5" fillId="0" borderId="0" xfId="1" applyFont="1" applyAlignment="1">
      <alignment horizontal="left" vertical="center" wrapText="1"/>
    </xf>
    <xf numFmtId="0" fontId="10" fillId="0" borderId="0" xfId="1" applyFont="1" applyAlignment="1">
      <alignment horizontal="left" vertical="center" wrapText="1"/>
    </xf>
    <xf numFmtId="0" fontId="10" fillId="7" borderId="1" xfId="1" applyFont="1" applyFill="1" applyBorder="1" applyAlignment="1">
      <alignment horizontal="center" vertical="center" wrapText="1"/>
    </xf>
    <xf numFmtId="0" fontId="10" fillId="0" borderId="12" xfId="1" applyFont="1" applyBorder="1" applyAlignment="1">
      <alignment horizontal="left" vertical="center" wrapText="1"/>
    </xf>
    <xf numFmtId="0" fontId="10" fillId="0" borderId="13" xfId="1" applyFont="1" applyBorder="1" applyAlignment="1">
      <alignment horizontal="left" vertical="center" wrapText="1"/>
    </xf>
    <xf numFmtId="0" fontId="19" fillId="0" borderId="1" xfId="1" applyFont="1" applyBorder="1" applyAlignment="1">
      <alignment horizontal="center" vertical="center"/>
    </xf>
    <xf numFmtId="0" fontId="20" fillId="0" borderId="1" xfId="1" applyFont="1" applyBorder="1" applyAlignment="1">
      <alignment horizontal="center" vertical="center"/>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20" fillId="0" borderId="0" xfId="1" applyFont="1" applyAlignment="1">
      <alignment horizontal="left" vertical="center"/>
    </xf>
    <xf numFmtId="176" fontId="24" fillId="0" borderId="1" xfId="1" applyNumberFormat="1" applyFont="1" applyBorder="1" applyAlignment="1">
      <alignment horizontal="center" vertical="center"/>
    </xf>
    <xf numFmtId="0" fontId="8" fillId="6" borderId="1" xfId="1" applyFont="1" applyFill="1" applyBorder="1" applyAlignment="1">
      <alignment horizontal="center" vertical="center" wrapText="1"/>
    </xf>
    <xf numFmtId="0" fontId="12" fillId="6" borderId="1" xfId="1" applyFill="1" applyBorder="1" applyAlignment="1">
      <alignment horizontal="center" vertical="center" wrapText="1"/>
    </xf>
    <xf numFmtId="0" fontId="20" fillId="6" borderId="1" xfId="1" applyFont="1" applyFill="1" applyBorder="1" applyAlignment="1">
      <alignment horizontal="center" vertical="center"/>
    </xf>
    <xf numFmtId="0" fontId="5" fillId="6" borderId="1" xfId="1" applyFont="1" applyFill="1" applyBorder="1" applyAlignment="1">
      <alignment horizontal="center" vertical="center" wrapText="1"/>
    </xf>
    <xf numFmtId="0" fontId="10" fillId="6" borderId="1" xfId="1" applyFont="1" applyFill="1" applyBorder="1" applyAlignment="1">
      <alignment horizontal="center" vertical="center" wrapText="1"/>
    </xf>
    <xf numFmtId="0" fontId="24" fillId="0" borderId="20" xfId="1" applyFont="1" applyBorder="1" applyAlignment="1">
      <alignment horizontal="center" vertical="center" wrapText="1"/>
    </xf>
    <xf numFmtId="0" fontId="24" fillId="0" borderId="19" xfId="1" applyFont="1" applyBorder="1" applyAlignment="1">
      <alignment horizontal="center" vertical="center" wrapText="1"/>
    </xf>
    <xf numFmtId="0" fontId="24" fillId="0" borderId="2" xfId="1" applyFont="1" applyBorder="1" applyAlignment="1">
      <alignment horizontal="center" vertical="center" wrapText="1"/>
    </xf>
    <xf numFmtId="0" fontId="20" fillId="6" borderId="20" xfId="1" applyFont="1" applyFill="1" applyBorder="1" applyAlignment="1">
      <alignment horizontal="center" vertical="center"/>
    </xf>
    <xf numFmtId="0" fontId="20" fillId="6" borderId="2" xfId="1" applyFont="1" applyFill="1" applyBorder="1" applyAlignment="1">
      <alignment horizontal="center" vertical="center"/>
    </xf>
    <xf numFmtId="0" fontId="18" fillId="0" borderId="0" xfId="1" applyFont="1" applyAlignment="1">
      <alignment horizontal="center" vertical="center"/>
    </xf>
    <xf numFmtId="0" fontId="20" fillId="0" borderId="0" xfId="1" applyFont="1" applyAlignment="1">
      <alignment horizontal="center" vertical="center"/>
    </xf>
    <xf numFmtId="0" fontId="10" fillId="7" borderId="11" xfId="1" applyFont="1" applyFill="1" applyBorder="1" applyAlignment="1">
      <alignment horizontal="center" vertical="center"/>
    </xf>
    <xf numFmtId="0" fontId="10"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0" borderId="1" xfId="1" applyBorder="1" applyAlignment="1">
      <alignment horizontal="center" vertical="center" wrapText="1"/>
    </xf>
    <xf numFmtId="0" fontId="10" fillId="6" borderId="1" xfId="1" applyFont="1" applyFill="1" applyBorder="1" applyAlignment="1">
      <alignment horizontal="center" vertical="center"/>
    </xf>
    <xf numFmtId="0" fontId="10" fillId="0" borderId="1" xfId="1" applyFont="1" applyBorder="1" applyAlignment="1">
      <alignment horizontal="center" vertical="center"/>
    </xf>
    <xf numFmtId="0" fontId="10" fillId="7" borderId="15" xfId="1" applyFont="1" applyFill="1" applyBorder="1" applyAlignment="1">
      <alignment horizontal="center" vertical="center"/>
    </xf>
    <xf numFmtId="0" fontId="10" fillId="7" borderId="16" xfId="1" applyFont="1" applyFill="1" applyBorder="1" applyAlignment="1">
      <alignment horizontal="center" vertical="center"/>
    </xf>
    <xf numFmtId="0" fontId="10" fillId="7" borderId="17" xfId="1" applyFont="1" applyFill="1" applyBorder="1" applyAlignment="1">
      <alignment horizontal="center" vertical="center"/>
    </xf>
    <xf numFmtId="0" fontId="10" fillId="0" borderId="9" xfId="1" applyFont="1" applyBorder="1" applyAlignment="1">
      <alignment horizontal="center" vertical="center"/>
    </xf>
    <xf numFmtId="0" fontId="12" fillId="0" borderId="0" xfId="1" applyAlignment="1">
      <alignment horizontal="center" vertical="center"/>
    </xf>
    <xf numFmtId="0" fontId="12" fillId="0" borderId="9" xfId="1" applyBorder="1" applyAlignment="1">
      <alignment horizontal="center" vertical="center"/>
    </xf>
    <xf numFmtId="0" fontId="12" fillId="0" borderId="22" xfId="1" applyBorder="1" applyAlignment="1">
      <alignment horizontal="center" vertical="center"/>
    </xf>
    <xf numFmtId="0" fontId="12" fillId="0" borderId="23" xfId="1" applyBorder="1" applyAlignment="1">
      <alignment horizontal="center" vertical="center"/>
    </xf>
    <xf numFmtId="0" fontId="20" fillId="0" borderId="14" xfId="1" applyFont="1" applyBorder="1" applyAlignment="1">
      <alignment horizontal="center" vertical="center"/>
    </xf>
    <xf numFmtId="0" fontId="12" fillId="6" borderId="6" xfId="1" applyFill="1" applyBorder="1" applyAlignment="1">
      <alignment horizontal="center" vertical="center"/>
    </xf>
    <xf numFmtId="0" fontId="12" fillId="6" borderId="8" xfId="1" applyFill="1" applyBorder="1" applyAlignment="1">
      <alignment horizontal="center" vertical="center"/>
    </xf>
    <xf numFmtId="0" fontId="19" fillId="0" borderId="6" xfId="1" applyFont="1" applyBorder="1" applyAlignment="1">
      <alignment horizontal="left" vertical="center"/>
    </xf>
    <xf numFmtId="0" fontId="20" fillId="0" borderId="8" xfId="1" applyFont="1" applyBorder="1" applyAlignment="1">
      <alignment horizontal="left" vertical="center"/>
    </xf>
    <xf numFmtId="0" fontId="20" fillId="0" borderId="6" xfId="1" applyFont="1" applyBorder="1" applyAlignment="1">
      <alignment horizontal="left" vertical="center"/>
    </xf>
    <xf numFmtId="0" fontId="20" fillId="0" borderId="1" xfId="1" applyFont="1" applyBorder="1" applyAlignment="1">
      <alignment horizontal="center" vertical="center" wrapText="1"/>
    </xf>
    <xf numFmtId="0" fontId="3" fillId="6" borderId="6" xfId="1" applyFont="1" applyFill="1" applyBorder="1" applyAlignment="1">
      <alignment horizontal="center" vertical="center" wrapText="1"/>
    </xf>
    <xf numFmtId="0" fontId="12" fillId="6" borderId="8" xfId="1" applyFill="1" applyBorder="1" applyAlignment="1">
      <alignment horizontal="center" vertical="center" wrapText="1"/>
    </xf>
    <xf numFmtId="0" fontId="5" fillId="6" borderId="6" xfId="1" applyFont="1" applyFill="1" applyBorder="1" applyAlignment="1">
      <alignment horizontal="center" vertical="center" wrapText="1"/>
    </xf>
    <xf numFmtId="179" fontId="19" fillId="0" borderId="1" xfId="1" applyNumberFormat="1" applyFont="1" applyBorder="1" applyAlignment="1">
      <alignment horizontal="center" vertical="center"/>
    </xf>
    <xf numFmtId="0" fontId="12" fillId="7" borderId="3" xfId="1" applyFill="1" applyBorder="1" applyAlignment="1">
      <alignment horizontal="center" vertical="center"/>
    </xf>
    <xf numFmtId="0" fontId="12" fillId="7" borderId="4" xfId="1" applyFill="1" applyBorder="1" applyAlignment="1">
      <alignment horizontal="center" vertical="center"/>
    </xf>
    <xf numFmtId="0" fontId="12" fillId="7" borderId="11" xfId="1" applyFill="1" applyBorder="1" applyAlignment="1">
      <alignment horizontal="center" vertical="center"/>
    </xf>
    <xf numFmtId="0" fontId="12" fillId="7" borderId="12" xfId="1" applyFill="1" applyBorder="1" applyAlignment="1">
      <alignment horizontal="center" vertical="center"/>
    </xf>
    <xf numFmtId="0" fontId="19" fillId="0" borderId="6" xfId="1" applyFont="1" applyBorder="1" applyAlignment="1">
      <alignment horizontal="center" vertical="center"/>
    </xf>
    <xf numFmtId="0" fontId="19" fillId="0" borderId="8" xfId="1" applyFont="1" applyBorder="1" applyAlignment="1">
      <alignment horizontal="center" vertical="center"/>
    </xf>
    <xf numFmtId="0" fontId="12" fillId="0" borderId="3" xfId="1" applyBorder="1" applyAlignment="1">
      <alignment horizontal="center" vertical="center"/>
    </xf>
    <xf numFmtId="0" fontId="12" fillId="0" borderId="4" xfId="1" applyBorder="1" applyAlignment="1">
      <alignment horizontal="center" vertical="center"/>
    </xf>
    <xf numFmtId="0" fontId="12" fillId="0" borderId="5" xfId="1" applyBorder="1" applyAlignment="1">
      <alignment horizontal="center" vertical="center"/>
    </xf>
    <xf numFmtId="0" fontId="12" fillId="0" borderId="10" xfId="1" applyBorder="1" applyAlignment="1">
      <alignment horizontal="center" vertical="center"/>
    </xf>
    <xf numFmtId="0" fontId="12" fillId="0" borderId="11" xfId="1" applyBorder="1" applyAlignment="1">
      <alignment horizontal="center" vertical="center"/>
    </xf>
    <xf numFmtId="0" fontId="12" fillId="0" borderId="12" xfId="1" applyBorder="1" applyAlignment="1">
      <alignment horizontal="center" vertical="center"/>
    </xf>
    <xf numFmtId="0" fontId="12" fillId="0" borderId="13" xfId="1" applyBorder="1" applyAlignment="1">
      <alignment horizontal="center" vertical="center"/>
    </xf>
    <xf numFmtId="0" fontId="6" fillId="7" borderId="3" xfId="1" applyFont="1" applyFill="1" applyBorder="1" applyAlignment="1">
      <alignment horizontal="center" vertical="center"/>
    </xf>
    <xf numFmtId="0" fontId="6" fillId="7" borderId="4" xfId="1" applyFont="1" applyFill="1" applyBorder="1" applyAlignment="1">
      <alignment horizontal="center" vertical="center"/>
    </xf>
    <xf numFmtId="0" fontId="6" fillId="7" borderId="5" xfId="1" applyFont="1" applyFill="1" applyBorder="1" applyAlignment="1">
      <alignment horizontal="center" vertical="center"/>
    </xf>
    <xf numFmtId="0" fontId="6" fillId="7" borderId="11" xfId="1" applyFont="1" applyFill="1" applyBorder="1" applyAlignment="1">
      <alignment horizontal="center" vertical="center"/>
    </xf>
    <xf numFmtId="0" fontId="6" fillId="7" borderId="12" xfId="1" applyFont="1" applyFill="1" applyBorder="1" applyAlignment="1">
      <alignment horizontal="center" vertical="center"/>
    </xf>
    <xf numFmtId="0" fontId="6" fillId="7" borderId="13" xfId="1" applyFont="1" applyFill="1" applyBorder="1" applyAlignment="1">
      <alignment horizontal="center" vertical="center"/>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0" fontId="12" fillId="7" borderId="20" xfId="1" applyFill="1" applyBorder="1" applyAlignment="1">
      <alignment horizontal="center" vertical="center"/>
    </xf>
    <xf numFmtId="0" fontId="12" fillId="7" borderId="2" xfId="1" applyFill="1" applyBorder="1" applyAlignment="1">
      <alignment horizontal="center" vertical="center"/>
    </xf>
    <xf numFmtId="0" fontId="5" fillId="7" borderId="1" xfId="1" applyFont="1" applyFill="1" applyBorder="1" applyAlignment="1">
      <alignment horizontal="center" vertical="center"/>
    </xf>
    <xf numFmtId="0" fontId="12" fillId="7" borderId="1" xfId="1" applyFill="1" applyBorder="1" applyAlignment="1">
      <alignment horizontal="center" vertical="center"/>
    </xf>
    <xf numFmtId="0" fontId="5" fillId="6" borderId="6" xfId="1" applyFont="1" applyFill="1" applyBorder="1" applyAlignment="1">
      <alignment horizontal="center" vertical="center"/>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12" fillId="6" borderId="7" xfId="1" applyFill="1" applyBorder="1" applyAlignment="1">
      <alignment horizontal="center" vertical="center"/>
    </xf>
    <xf numFmtId="0" fontId="19" fillId="0" borderId="7" xfId="1" applyFont="1" applyBorder="1" applyAlignment="1">
      <alignment horizontal="left" vertical="center"/>
    </xf>
    <xf numFmtId="0" fontId="19" fillId="0" borderId="7" xfId="1" applyFont="1" applyBorder="1" applyAlignment="1">
      <alignment horizontal="center" vertical="center"/>
    </xf>
    <xf numFmtId="0" fontId="20" fillId="0" borderId="7" xfId="1" applyFont="1" applyBorder="1" applyAlignment="1">
      <alignment horizontal="left" vertical="center"/>
    </xf>
    <xf numFmtId="0" fontId="5" fillId="0" borderId="6" xfId="1" applyFont="1" applyBorder="1" applyAlignment="1">
      <alignment horizontal="center" vertical="center"/>
    </xf>
    <xf numFmtId="0" fontId="5" fillId="0" borderId="8" xfId="1" applyFont="1" applyBorder="1" applyAlignment="1">
      <alignment horizontal="center" vertical="center"/>
    </xf>
    <xf numFmtId="0" fontId="6" fillId="6" borderId="6" xfId="1" applyFont="1" applyFill="1" applyBorder="1" applyAlignment="1">
      <alignment horizontal="center" vertical="center"/>
    </xf>
    <xf numFmtId="0" fontId="6" fillId="6" borderId="7" xfId="1" applyFont="1" applyFill="1" applyBorder="1" applyAlignment="1">
      <alignment horizontal="center" vertical="center"/>
    </xf>
    <xf numFmtId="0" fontId="6" fillId="6" borderId="8" xfId="1" applyFont="1" applyFill="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5" fillId="7" borderId="6" xfId="1" applyFont="1" applyFill="1" applyBorder="1" applyAlignment="1">
      <alignment horizontal="center" vertical="center"/>
    </xf>
    <xf numFmtId="0" fontId="5" fillId="7" borderId="8" xfId="1" applyFont="1" applyFill="1" applyBorder="1" applyAlignment="1">
      <alignment horizontal="center" vertical="center"/>
    </xf>
    <xf numFmtId="0" fontId="12" fillId="6" borderId="6" xfId="1" applyFill="1" applyBorder="1" applyAlignment="1">
      <alignment horizontal="center" vertical="center" wrapText="1"/>
    </xf>
    <xf numFmtId="0" fontId="19" fillId="2" borderId="6" xfId="1" applyFont="1" applyFill="1" applyBorder="1" applyAlignment="1">
      <alignment horizontal="center" vertical="center"/>
    </xf>
    <xf numFmtId="0" fontId="19" fillId="2" borderId="8" xfId="1" applyFont="1" applyFill="1" applyBorder="1" applyAlignment="1">
      <alignment horizontal="center" vertical="center"/>
    </xf>
    <xf numFmtId="0" fontId="9" fillId="0" borderId="1" xfId="4" applyBorder="1" applyAlignment="1">
      <alignment horizontal="center" vertical="center"/>
    </xf>
    <xf numFmtId="0" fontId="9" fillId="5" borderId="1" xfId="4" applyFill="1" applyBorder="1" applyAlignment="1">
      <alignment horizontal="center" vertical="center"/>
    </xf>
    <xf numFmtId="38" fontId="0" fillId="2" borderId="1" xfId="5" applyFont="1" applyFill="1" applyBorder="1" applyAlignment="1">
      <alignment horizontal="center" vertical="center"/>
    </xf>
    <xf numFmtId="176" fontId="19" fillId="0" borderId="1" xfId="6" applyNumberFormat="1" applyFont="1" applyBorder="1" applyAlignment="1">
      <alignment horizontal="center" vertical="center"/>
    </xf>
    <xf numFmtId="0" fontId="19" fillId="0" borderId="6" xfId="6" applyFont="1" applyBorder="1" applyAlignment="1">
      <alignment horizontal="center" vertical="center"/>
    </xf>
    <xf numFmtId="0" fontId="19" fillId="0" borderId="8" xfId="6" applyFont="1" applyBorder="1" applyAlignment="1">
      <alignment horizontal="center" vertical="center"/>
    </xf>
    <xf numFmtId="179" fontId="19" fillId="0" borderId="1" xfId="6" applyNumberFormat="1" applyFont="1" applyBorder="1" applyAlignment="1">
      <alignment horizontal="center" vertical="center"/>
    </xf>
    <xf numFmtId="0" fontId="19" fillId="0" borderId="1" xfId="6" applyFont="1" applyBorder="1" applyAlignment="1">
      <alignment horizontal="center" vertical="center"/>
    </xf>
    <xf numFmtId="0" fontId="4" fillId="0" borderId="3" xfId="6" applyBorder="1" applyAlignment="1">
      <alignment horizontal="center" vertical="center"/>
    </xf>
    <xf numFmtId="0" fontId="4" fillId="0" borderId="4" xfId="6" applyBorder="1" applyAlignment="1">
      <alignment horizontal="center" vertical="center"/>
    </xf>
    <xf numFmtId="0" fontId="0" fillId="0" borderId="5" xfId="0" applyBorder="1">
      <alignment vertical="center"/>
    </xf>
    <xf numFmtId="0" fontId="4" fillId="0" borderId="11" xfId="6" applyBorder="1" applyAlignment="1">
      <alignment horizontal="center" vertical="center"/>
    </xf>
    <xf numFmtId="0" fontId="4" fillId="0" borderId="12" xfId="6" applyBorder="1" applyAlignment="1">
      <alignment horizontal="center" vertical="center"/>
    </xf>
    <xf numFmtId="0" fontId="0" fillId="0" borderId="13" xfId="0" applyBorder="1">
      <alignment vertical="center"/>
    </xf>
    <xf numFmtId="0" fontId="4" fillId="6" borderId="1" xfId="6" applyFill="1" applyBorder="1" applyAlignment="1">
      <alignment horizontal="center" vertical="top" wrapText="1"/>
    </xf>
    <xf numFmtId="0" fontId="4" fillId="6" borderId="6" xfId="6" applyFill="1" applyBorder="1" applyAlignment="1">
      <alignment horizontal="center" vertical="top" wrapText="1"/>
    </xf>
    <xf numFmtId="0" fontId="4" fillId="6" borderId="8" xfId="6" applyFill="1" applyBorder="1" applyAlignment="1">
      <alignment horizontal="center" vertical="top" wrapText="1"/>
    </xf>
    <xf numFmtId="0" fontId="4" fillId="6" borderId="1" xfId="6" applyFill="1" applyBorder="1" applyAlignment="1">
      <alignment horizontal="center" vertical="center" wrapText="1"/>
    </xf>
    <xf numFmtId="0" fontId="4" fillId="6" borderId="1" xfId="6" applyFill="1" applyBorder="1" applyAlignment="1">
      <alignment horizontal="center" vertical="center"/>
    </xf>
    <xf numFmtId="0" fontId="4" fillId="0" borderId="20" xfId="6"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19" fillId="0" borderId="6" xfId="6" applyFont="1" applyBorder="1" applyAlignment="1">
      <alignment horizontal="left" vertical="center"/>
    </xf>
    <xf numFmtId="0" fontId="19" fillId="0" borderId="7" xfId="6" applyFont="1" applyBorder="1" applyAlignment="1">
      <alignment horizontal="left" vertical="center"/>
    </xf>
    <xf numFmtId="0" fontId="20" fillId="0" borderId="8" xfId="6" applyFont="1" applyBorder="1" applyAlignment="1">
      <alignment horizontal="left" vertical="center"/>
    </xf>
    <xf numFmtId="0" fontId="20" fillId="0" borderId="1" xfId="6" applyFont="1" applyBorder="1" applyAlignment="1">
      <alignment horizontal="center" vertical="center"/>
    </xf>
    <xf numFmtId="0" fontId="4" fillId="0" borderId="1" xfId="6" applyBorder="1" applyAlignment="1">
      <alignment horizontal="center" vertical="center"/>
    </xf>
    <xf numFmtId="0" fontId="4" fillId="0" borderId="6" xfId="6" applyBorder="1" applyAlignment="1">
      <alignment horizontal="center" vertical="center"/>
    </xf>
    <xf numFmtId="0" fontId="4" fillId="6" borderId="6" xfId="6" applyFill="1" applyBorder="1" applyAlignment="1">
      <alignment horizontal="center" vertical="center"/>
    </xf>
    <xf numFmtId="0" fontId="4" fillId="6" borderId="7" xfId="6" applyFill="1" applyBorder="1" applyAlignment="1">
      <alignment horizontal="center" vertical="center"/>
    </xf>
    <xf numFmtId="0" fontId="4" fillId="6" borderId="8" xfId="6" applyFill="1" applyBorder="1" applyAlignment="1">
      <alignment horizontal="center" vertical="center"/>
    </xf>
    <xf numFmtId="0" fontId="20" fillId="0" borderId="6" xfId="6" applyFont="1" applyBorder="1" applyAlignment="1">
      <alignment horizontal="center" vertical="center"/>
    </xf>
    <xf numFmtId="0" fontId="20" fillId="0" borderId="7" xfId="6" applyFont="1" applyBorder="1" applyAlignment="1">
      <alignment horizontal="center" vertical="center"/>
    </xf>
    <xf numFmtId="0" fontId="20" fillId="0" borderId="8" xfId="6" applyFont="1" applyBorder="1" applyAlignment="1">
      <alignment horizontal="center" vertical="center"/>
    </xf>
    <xf numFmtId="0" fontId="19" fillId="6" borderId="6" xfId="6" applyFont="1" applyFill="1" applyBorder="1" applyAlignment="1">
      <alignment horizontal="center" vertical="center"/>
    </xf>
    <xf numFmtId="0" fontId="19" fillId="6" borderId="8" xfId="6" applyFont="1" applyFill="1" applyBorder="1" applyAlignment="1">
      <alignment horizontal="center" vertical="center"/>
    </xf>
    <xf numFmtId="0" fontId="20" fillId="0" borderId="6" xfId="6" applyFont="1" applyBorder="1" applyAlignment="1">
      <alignment horizontal="center" vertical="center" shrinkToFit="1"/>
    </xf>
    <xf numFmtId="0" fontId="20" fillId="0" borderId="8" xfId="6" applyFont="1" applyBorder="1" applyAlignment="1">
      <alignment horizontal="center" vertical="center" shrinkToFit="1"/>
    </xf>
    <xf numFmtId="0" fontId="19" fillId="6" borderId="6" xfId="6" applyFont="1" applyFill="1" applyBorder="1" applyAlignment="1">
      <alignment horizontal="center" vertical="center" wrapText="1"/>
    </xf>
    <xf numFmtId="0" fontId="19" fillId="6" borderId="8" xfId="6" applyFont="1" applyFill="1" applyBorder="1" applyAlignment="1">
      <alignment horizontal="center" vertical="center" wrapText="1"/>
    </xf>
    <xf numFmtId="0" fontId="2" fillId="0" borderId="6" xfId="6" applyFont="1" applyBorder="1" applyAlignment="1">
      <alignment horizontal="center" vertical="center"/>
    </xf>
    <xf numFmtId="0" fontId="25" fillId="0" borderId="0" xfId="7" applyFont="1">
      <alignment vertical="center"/>
    </xf>
    <xf numFmtId="0" fontId="26" fillId="0" borderId="0" xfId="7" applyFont="1">
      <alignment vertical="center"/>
    </xf>
    <xf numFmtId="0" fontId="0" fillId="3" borderId="20" xfId="0" applyFill="1" applyBorder="1" applyAlignment="1">
      <alignment horizontal="center" vertical="center" wrapText="1"/>
    </xf>
    <xf numFmtId="0" fontId="0" fillId="3" borderId="2" xfId="0" applyFill="1" applyBorder="1" applyAlignment="1">
      <alignment horizontal="center" vertical="center" wrapText="1"/>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cellXfs>
  <cellStyles count="8">
    <cellStyle name="桁区切り 2" xfId="2" xr:uid="{65E1A56D-AAFD-4EE7-94E0-C58CB2CED4D8}"/>
    <cellStyle name="桁区切り 3" xfId="5" xr:uid="{94AD8272-582B-4C46-8225-5F213AC67277}"/>
    <cellStyle name="標準" xfId="0" builtinId="0"/>
    <cellStyle name="標準 13 2" xfId="3" xr:uid="{794D7188-B96F-4F3C-B912-CE1BCDDF10DB}"/>
    <cellStyle name="標準 2" xfId="1" xr:uid="{0A247DBF-528D-42FB-BB89-55E20AB454DF}"/>
    <cellStyle name="標準 2 2" xfId="6" xr:uid="{FCBE1352-A7FB-44F8-9503-889A91806CD0}"/>
    <cellStyle name="標準 2 3" xfId="7" xr:uid="{15DD6CA0-CAD0-4CE9-A11C-F1985DB23D63}"/>
    <cellStyle name="標準 3" xfId="4" xr:uid="{AEB5A084-48C0-4B2F-BFA0-26781DE94E4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10</xdr:col>
      <xdr:colOff>145275</xdr:colOff>
      <xdr:row>6</xdr:row>
      <xdr:rowOff>0</xdr:rowOff>
    </xdr:from>
    <xdr:to>
      <xdr:col>18</xdr:col>
      <xdr:colOff>159247</xdr:colOff>
      <xdr:row>8</xdr:row>
      <xdr:rowOff>167267</xdr:rowOff>
    </xdr:to>
    <xdr:sp macro="" textlink="">
      <xdr:nvSpPr>
        <xdr:cNvPr id="2" name="正方形/長方形 1">
          <a:extLst>
            <a:ext uri="{FF2B5EF4-FFF2-40B4-BE49-F238E27FC236}">
              <a16:creationId xmlns:a16="http://schemas.microsoft.com/office/drawing/2014/main" id="{27C96711-DD5B-45CA-BD41-A938747E7D0D}"/>
            </a:ext>
          </a:extLst>
        </xdr:cNvPr>
        <xdr:cNvSpPr/>
      </xdr:nvSpPr>
      <xdr:spPr>
        <a:xfrm>
          <a:off x="7473175" y="1371600"/>
          <a:ext cx="5297172" cy="6308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ハウスの規格が異なる場合は、それぞれ記載してください。</a:t>
          </a:r>
          <a:endParaRPr kumimoji="1" lang="en-US" altLang="ja-JP" sz="1100"/>
        </a:p>
        <a:p>
          <a:pPr algn="l"/>
          <a:r>
            <a:rPr kumimoji="1" lang="en-US" altLang="ja-JP" sz="1100"/>
            <a:t>※</a:t>
          </a:r>
          <a:r>
            <a:rPr kumimoji="1" lang="ja-JP" altLang="en-US" sz="1100"/>
            <a:t>計算に必要な項目が不足する場合は、適宜追加してください。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145275</xdr:colOff>
      <xdr:row>7</xdr:row>
      <xdr:rowOff>105161</xdr:rowOff>
    </xdr:from>
    <xdr:to>
      <xdr:col>18</xdr:col>
      <xdr:colOff>159247</xdr:colOff>
      <xdr:row>10</xdr:row>
      <xdr:rowOff>167267</xdr:rowOff>
    </xdr:to>
    <xdr:sp macro="" textlink="">
      <xdr:nvSpPr>
        <xdr:cNvPr id="2" name="正方形/長方形 1">
          <a:extLst>
            <a:ext uri="{FF2B5EF4-FFF2-40B4-BE49-F238E27FC236}">
              <a16:creationId xmlns:a16="http://schemas.microsoft.com/office/drawing/2014/main" id="{E23A548C-BE86-49CB-B719-E36B80B6F182}"/>
            </a:ext>
          </a:extLst>
        </xdr:cNvPr>
        <xdr:cNvSpPr/>
      </xdr:nvSpPr>
      <xdr:spPr>
        <a:xfrm>
          <a:off x="7219175" y="1705361"/>
          <a:ext cx="5297172" cy="75425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畝の長さや列数が異なる場合（高設</a:t>
          </a:r>
          <a:r>
            <a:rPr kumimoji="1" lang="en-US" altLang="ja-JP" sz="1100"/>
            <a:t>2</a:t>
          </a:r>
          <a:r>
            <a:rPr kumimoji="1" lang="ja-JP" altLang="en-US" sz="1100"/>
            <a:t>段など）は、それぞれ記載してください。</a:t>
          </a:r>
          <a:endParaRPr kumimoji="1" lang="en-US" altLang="ja-JP" sz="1100"/>
        </a:p>
        <a:p>
          <a:pPr algn="l"/>
          <a:r>
            <a:rPr kumimoji="1" lang="en-US" altLang="ja-JP" sz="1100"/>
            <a:t>※</a:t>
          </a:r>
          <a:r>
            <a:rPr kumimoji="1" lang="ja-JP" altLang="en-US" sz="1100"/>
            <a:t>計算に必要な項目が不足する場合は、適宜追加してください。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232318</xdr:colOff>
      <xdr:row>8</xdr:row>
      <xdr:rowOff>69694</xdr:rowOff>
    </xdr:from>
    <xdr:to>
      <xdr:col>18</xdr:col>
      <xdr:colOff>246289</xdr:colOff>
      <xdr:row>11</xdr:row>
      <xdr:rowOff>131800</xdr:rowOff>
    </xdr:to>
    <xdr:sp macro="" textlink="">
      <xdr:nvSpPr>
        <xdr:cNvPr id="2" name="正方形/長方形 1">
          <a:extLst>
            <a:ext uri="{FF2B5EF4-FFF2-40B4-BE49-F238E27FC236}">
              <a16:creationId xmlns:a16="http://schemas.microsoft.com/office/drawing/2014/main" id="{F70ECBDE-72FB-45AA-AA52-48E895C9F988}"/>
            </a:ext>
          </a:extLst>
        </xdr:cNvPr>
        <xdr:cNvSpPr/>
      </xdr:nvSpPr>
      <xdr:spPr>
        <a:xfrm>
          <a:off x="7522118" y="1898494"/>
          <a:ext cx="5297171" cy="76060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畝の長さや列数が異なる場合（高設</a:t>
          </a:r>
          <a:r>
            <a:rPr kumimoji="1" lang="en-US" altLang="ja-JP" sz="1100"/>
            <a:t>2</a:t>
          </a:r>
          <a:r>
            <a:rPr kumimoji="1" lang="ja-JP" altLang="en-US" sz="1100"/>
            <a:t>段など）は、それぞれ記載してください。</a:t>
          </a:r>
          <a:endParaRPr kumimoji="1" lang="en-US" altLang="ja-JP" sz="1100"/>
        </a:p>
        <a:p>
          <a:pPr algn="l"/>
          <a:r>
            <a:rPr kumimoji="1" lang="en-US" altLang="ja-JP" sz="1100"/>
            <a:t>※</a:t>
          </a:r>
          <a:r>
            <a:rPr kumimoji="1" lang="ja-JP" altLang="en-US" sz="1100"/>
            <a:t>計算に必要な項目が不足する場合は、適宜追加してください。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537883</xdr:colOff>
      <xdr:row>0</xdr:row>
      <xdr:rowOff>215153</xdr:rowOff>
    </xdr:from>
    <xdr:to>
      <xdr:col>12</xdr:col>
      <xdr:colOff>1900518</xdr:colOff>
      <xdr:row>2</xdr:row>
      <xdr:rowOff>152400</xdr:rowOff>
    </xdr:to>
    <xdr:sp macro="" textlink="">
      <xdr:nvSpPr>
        <xdr:cNvPr id="2" name="テキスト ボックス 1">
          <a:extLst>
            <a:ext uri="{FF2B5EF4-FFF2-40B4-BE49-F238E27FC236}">
              <a16:creationId xmlns:a16="http://schemas.microsoft.com/office/drawing/2014/main" id="{147D3349-2A07-41E8-A337-DFC3A9ACD7B6}"/>
            </a:ext>
          </a:extLst>
        </xdr:cNvPr>
        <xdr:cNvSpPr txBox="1"/>
      </xdr:nvSpPr>
      <xdr:spPr>
        <a:xfrm>
          <a:off x="9861177" y="215153"/>
          <a:ext cx="1362635" cy="64545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475130</xdr:colOff>
      <xdr:row>1</xdr:row>
      <xdr:rowOff>44824</xdr:rowOff>
    </xdr:from>
    <xdr:to>
      <xdr:col>7</xdr:col>
      <xdr:colOff>806487</xdr:colOff>
      <xdr:row>2</xdr:row>
      <xdr:rowOff>197223</xdr:rowOff>
    </xdr:to>
    <xdr:sp macro="" textlink="">
      <xdr:nvSpPr>
        <xdr:cNvPr id="2" name="テキスト ボックス 1">
          <a:extLst>
            <a:ext uri="{FF2B5EF4-FFF2-40B4-BE49-F238E27FC236}">
              <a16:creationId xmlns:a16="http://schemas.microsoft.com/office/drawing/2014/main" id="{7522192F-F26C-407C-8548-04730A41B30B}"/>
            </a:ext>
          </a:extLst>
        </xdr:cNvPr>
        <xdr:cNvSpPr txBox="1"/>
      </xdr:nvSpPr>
      <xdr:spPr>
        <a:xfrm>
          <a:off x="5840880" y="425824"/>
          <a:ext cx="1296557" cy="444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439272</xdr:colOff>
      <xdr:row>0</xdr:row>
      <xdr:rowOff>224117</xdr:rowOff>
    </xdr:from>
    <xdr:to>
      <xdr:col>18</xdr:col>
      <xdr:colOff>349623</xdr:colOff>
      <xdr:row>2</xdr:row>
      <xdr:rowOff>161364</xdr:rowOff>
    </xdr:to>
    <xdr:sp macro="" textlink="">
      <xdr:nvSpPr>
        <xdr:cNvPr id="2" name="テキスト ボックス 1">
          <a:extLst>
            <a:ext uri="{FF2B5EF4-FFF2-40B4-BE49-F238E27FC236}">
              <a16:creationId xmlns:a16="http://schemas.microsoft.com/office/drawing/2014/main" id="{ED2A650A-6F33-4167-BF91-A3024ED90D20}"/>
            </a:ext>
          </a:extLst>
        </xdr:cNvPr>
        <xdr:cNvSpPr txBox="1"/>
      </xdr:nvSpPr>
      <xdr:spPr>
        <a:xfrm>
          <a:off x="15126822" y="224117"/>
          <a:ext cx="1231151" cy="5849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11</xdr:col>
      <xdr:colOff>934237</xdr:colOff>
      <xdr:row>30</xdr:row>
      <xdr:rowOff>16918</xdr:rowOff>
    </xdr:from>
    <xdr:to>
      <xdr:col>17</xdr:col>
      <xdr:colOff>480734</xdr:colOff>
      <xdr:row>30</xdr:row>
      <xdr:rowOff>16918</xdr:rowOff>
    </xdr:to>
    <xdr:cxnSp macro="">
      <xdr:nvCxnSpPr>
        <xdr:cNvPr id="15" name="直線コネクタ 14">
          <a:extLst>
            <a:ext uri="{FF2B5EF4-FFF2-40B4-BE49-F238E27FC236}">
              <a16:creationId xmlns:a16="http://schemas.microsoft.com/office/drawing/2014/main" id="{4015FAE8-4CFA-444A-86CF-3E81E88FBC90}"/>
            </a:ext>
          </a:extLst>
        </xdr:cNvPr>
        <xdr:cNvCxnSpPr/>
      </xdr:nvCxnSpPr>
      <xdr:spPr>
        <a:xfrm flipV="1">
          <a:off x="11028496" y="9151953"/>
          <a:ext cx="451294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9973</xdr:colOff>
      <xdr:row>33</xdr:row>
      <xdr:rowOff>5044</xdr:rowOff>
    </xdr:from>
    <xdr:to>
      <xdr:col>16</xdr:col>
      <xdr:colOff>543148</xdr:colOff>
      <xdr:row>33</xdr:row>
      <xdr:rowOff>5044</xdr:rowOff>
    </xdr:to>
    <xdr:cxnSp macro="">
      <xdr:nvCxnSpPr>
        <xdr:cNvPr id="16" name="直線コネクタ 15">
          <a:extLst>
            <a:ext uri="{FF2B5EF4-FFF2-40B4-BE49-F238E27FC236}">
              <a16:creationId xmlns:a16="http://schemas.microsoft.com/office/drawing/2014/main" id="{82C9B072-C5E9-4A98-A122-1A96AAE0FFDC}"/>
            </a:ext>
          </a:extLst>
        </xdr:cNvPr>
        <xdr:cNvCxnSpPr/>
      </xdr:nvCxnSpPr>
      <xdr:spPr>
        <a:xfrm>
          <a:off x="11090349" y="7732620"/>
          <a:ext cx="391287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941180</xdr:colOff>
      <xdr:row>34</xdr:row>
      <xdr:rowOff>468070</xdr:rowOff>
    </xdr:from>
    <xdr:to>
      <xdr:col>16</xdr:col>
      <xdr:colOff>520624</xdr:colOff>
      <xdr:row>34</xdr:row>
      <xdr:rowOff>468070</xdr:rowOff>
    </xdr:to>
    <xdr:cxnSp macro="">
      <xdr:nvCxnSpPr>
        <xdr:cNvPr id="18" name="直線コネクタ 17">
          <a:extLst>
            <a:ext uri="{FF2B5EF4-FFF2-40B4-BE49-F238E27FC236}">
              <a16:creationId xmlns:a16="http://schemas.microsoft.com/office/drawing/2014/main" id="{F5874D83-BE50-40BE-B902-60AF7426DBD2}"/>
            </a:ext>
          </a:extLst>
        </xdr:cNvPr>
        <xdr:cNvCxnSpPr/>
      </xdr:nvCxnSpPr>
      <xdr:spPr>
        <a:xfrm>
          <a:off x="11035439" y="8365976"/>
          <a:ext cx="394525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926055</xdr:colOff>
      <xdr:row>29</xdr:row>
      <xdr:rowOff>446443</xdr:rowOff>
    </xdr:from>
    <xdr:to>
      <xdr:col>17</xdr:col>
      <xdr:colOff>468966</xdr:colOff>
      <xdr:row>29</xdr:row>
      <xdr:rowOff>447451</xdr:rowOff>
    </xdr:to>
    <xdr:cxnSp macro="">
      <xdr:nvCxnSpPr>
        <xdr:cNvPr id="19" name="直線コネクタ 18">
          <a:extLst>
            <a:ext uri="{FF2B5EF4-FFF2-40B4-BE49-F238E27FC236}">
              <a16:creationId xmlns:a16="http://schemas.microsoft.com/office/drawing/2014/main" id="{809DA1A5-1B4F-428F-9919-CD3139D11C33}"/>
            </a:ext>
          </a:extLst>
        </xdr:cNvPr>
        <xdr:cNvCxnSpPr/>
      </xdr:nvCxnSpPr>
      <xdr:spPr>
        <a:xfrm flipV="1">
          <a:off x="11020314" y="7152043"/>
          <a:ext cx="4509358" cy="10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954965</xdr:colOff>
      <xdr:row>33</xdr:row>
      <xdr:rowOff>180189</xdr:rowOff>
    </xdr:from>
    <xdr:to>
      <xdr:col>16</xdr:col>
      <xdr:colOff>528693</xdr:colOff>
      <xdr:row>33</xdr:row>
      <xdr:rowOff>197110</xdr:rowOff>
    </xdr:to>
    <xdr:cxnSp macro="">
      <xdr:nvCxnSpPr>
        <xdr:cNvPr id="25" name="直線コネクタ 24">
          <a:extLst>
            <a:ext uri="{FF2B5EF4-FFF2-40B4-BE49-F238E27FC236}">
              <a16:creationId xmlns:a16="http://schemas.microsoft.com/office/drawing/2014/main" id="{075E5CD2-0F4F-40E5-BF4E-3FC37880BD1E}"/>
            </a:ext>
          </a:extLst>
        </xdr:cNvPr>
        <xdr:cNvCxnSpPr/>
      </xdr:nvCxnSpPr>
      <xdr:spPr>
        <a:xfrm>
          <a:off x="11049224" y="8463577"/>
          <a:ext cx="3939540" cy="169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963815</xdr:colOff>
      <xdr:row>35</xdr:row>
      <xdr:rowOff>9078</xdr:rowOff>
    </xdr:from>
    <xdr:to>
      <xdr:col>16</xdr:col>
      <xdr:colOff>522304</xdr:colOff>
      <xdr:row>35</xdr:row>
      <xdr:rowOff>9078</xdr:rowOff>
    </xdr:to>
    <xdr:cxnSp macro="">
      <xdr:nvCxnSpPr>
        <xdr:cNvPr id="27" name="直線コネクタ 26">
          <a:extLst>
            <a:ext uri="{FF2B5EF4-FFF2-40B4-BE49-F238E27FC236}">
              <a16:creationId xmlns:a16="http://schemas.microsoft.com/office/drawing/2014/main" id="{13B28A10-C086-416B-BE3A-D77F3F66201E}"/>
            </a:ext>
          </a:extLst>
        </xdr:cNvPr>
        <xdr:cNvCxnSpPr/>
      </xdr:nvCxnSpPr>
      <xdr:spPr>
        <a:xfrm>
          <a:off x="11058074" y="9063431"/>
          <a:ext cx="3924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907117</xdr:colOff>
      <xdr:row>28</xdr:row>
      <xdr:rowOff>278803</xdr:rowOff>
    </xdr:from>
    <xdr:to>
      <xdr:col>17</xdr:col>
      <xdr:colOff>451709</xdr:colOff>
      <xdr:row>28</xdr:row>
      <xdr:rowOff>278803</xdr:rowOff>
    </xdr:to>
    <xdr:cxnSp macro="">
      <xdr:nvCxnSpPr>
        <xdr:cNvPr id="39" name="直線コネクタ 38">
          <a:extLst>
            <a:ext uri="{FF2B5EF4-FFF2-40B4-BE49-F238E27FC236}">
              <a16:creationId xmlns:a16="http://schemas.microsoft.com/office/drawing/2014/main" id="{1026861E-3EDE-40D5-91B5-AF34998FFDCD}"/>
            </a:ext>
          </a:extLst>
        </xdr:cNvPr>
        <xdr:cNvCxnSpPr/>
      </xdr:nvCxnSpPr>
      <xdr:spPr>
        <a:xfrm flipV="1">
          <a:off x="11001376" y="7369885"/>
          <a:ext cx="451103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901066</xdr:colOff>
      <xdr:row>29</xdr:row>
      <xdr:rowOff>132230</xdr:rowOff>
    </xdr:from>
    <xdr:to>
      <xdr:col>17</xdr:col>
      <xdr:colOff>432547</xdr:colOff>
      <xdr:row>29</xdr:row>
      <xdr:rowOff>133238</xdr:rowOff>
    </xdr:to>
    <xdr:cxnSp macro="">
      <xdr:nvCxnSpPr>
        <xdr:cNvPr id="40" name="直線コネクタ 39">
          <a:extLst>
            <a:ext uri="{FF2B5EF4-FFF2-40B4-BE49-F238E27FC236}">
              <a16:creationId xmlns:a16="http://schemas.microsoft.com/office/drawing/2014/main" id="{AECEF691-EBEE-459E-A228-E0B88E4EE4FF}"/>
            </a:ext>
          </a:extLst>
        </xdr:cNvPr>
        <xdr:cNvCxnSpPr/>
      </xdr:nvCxnSpPr>
      <xdr:spPr>
        <a:xfrm flipV="1">
          <a:off x="10995325" y="6837830"/>
          <a:ext cx="4497928" cy="10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115869</xdr:colOff>
      <xdr:row>26</xdr:row>
      <xdr:rowOff>167752</xdr:rowOff>
    </xdr:from>
    <xdr:to>
      <xdr:col>15</xdr:col>
      <xdr:colOff>251012</xdr:colOff>
      <xdr:row>28</xdr:row>
      <xdr:rowOff>175148</xdr:rowOff>
    </xdr:to>
    <xdr:sp macro="" textlink="">
      <xdr:nvSpPr>
        <xdr:cNvPr id="41" name="テキスト ボックス 40">
          <a:extLst>
            <a:ext uri="{FF2B5EF4-FFF2-40B4-BE49-F238E27FC236}">
              <a16:creationId xmlns:a16="http://schemas.microsoft.com/office/drawing/2014/main" id="{18F94D33-A813-ACE7-672D-EB471F6AB5E5}"/>
            </a:ext>
          </a:extLst>
        </xdr:cNvPr>
        <xdr:cNvSpPr txBox="1"/>
      </xdr:nvSpPr>
      <xdr:spPr>
        <a:xfrm>
          <a:off x="12729210" y="6918176"/>
          <a:ext cx="735778" cy="348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 m</a:t>
          </a:r>
          <a:r>
            <a:rPr kumimoji="1" lang="en-US" altLang="ja-JP" sz="1100" baseline="0"/>
            <a:t> ×2</a:t>
          </a:r>
          <a:endParaRPr kumimoji="1" lang="ja-JP" altLang="en-US" sz="1100"/>
        </a:p>
      </xdr:txBody>
    </xdr:sp>
    <xdr:clientData/>
  </xdr:twoCellAnchor>
  <xdr:twoCellAnchor>
    <xdr:from>
      <xdr:col>14</xdr:col>
      <xdr:colOff>77769</xdr:colOff>
      <xdr:row>29</xdr:row>
      <xdr:rowOff>152289</xdr:rowOff>
    </xdr:from>
    <xdr:to>
      <xdr:col>15</xdr:col>
      <xdr:colOff>242048</xdr:colOff>
      <xdr:row>30</xdr:row>
      <xdr:rowOff>163942</xdr:rowOff>
    </xdr:to>
    <xdr:sp macro="" textlink="">
      <xdr:nvSpPr>
        <xdr:cNvPr id="42" name="テキスト ボックス 41">
          <a:extLst>
            <a:ext uri="{FF2B5EF4-FFF2-40B4-BE49-F238E27FC236}">
              <a16:creationId xmlns:a16="http://schemas.microsoft.com/office/drawing/2014/main" id="{5918E5F7-8D6D-4408-9E36-BB5A6D205D18}"/>
            </a:ext>
          </a:extLst>
        </xdr:cNvPr>
        <xdr:cNvSpPr txBox="1"/>
      </xdr:nvSpPr>
      <xdr:spPr>
        <a:xfrm>
          <a:off x="12691110" y="6857889"/>
          <a:ext cx="764914" cy="513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 m</a:t>
          </a:r>
          <a:r>
            <a:rPr kumimoji="1" lang="en-US" altLang="ja-JP" sz="1100" baseline="0"/>
            <a:t> </a:t>
          </a:r>
          <a:r>
            <a:rPr kumimoji="1" lang="en-US" altLang="ja-JP" sz="1100" baseline="0">
              <a:solidFill>
                <a:schemeClr val="dk1"/>
              </a:solidFill>
              <a:effectLst/>
              <a:latin typeface="+mn-lt"/>
              <a:ea typeface="+mn-ea"/>
              <a:cs typeface="+mn-cs"/>
            </a:rPr>
            <a:t>×2</a:t>
          </a:r>
          <a:endParaRPr kumimoji="1" lang="ja-JP" altLang="en-US" sz="1100"/>
        </a:p>
      </xdr:txBody>
    </xdr:sp>
    <xdr:clientData/>
  </xdr:twoCellAnchor>
  <xdr:twoCellAnchor>
    <xdr:from>
      <xdr:col>14</xdr:col>
      <xdr:colOff>80345</xdr:colOff>
      <xdr:row>31</xdr:row>
      <xdr:rowOff>98949</xdr:rowOff>
    </xdr:from>
    <xdr:to>
      <xdr:col>15</xdr:col>
      <xdr:colOff>251011</xdr:colOff>
      <xdr:row>33</xdr:row>
      <xdr:rowOff>111723</xdr:rowOff>
    </xdr:to>
    <xdr:sp macro="" textlink="">
      <xdr:nvSpPr>
        <xdr:cNvPr id="43" name="テキスト ボックス 42">
          <a:extLst>
            <a:ext uri="{FF2B5EF4-FFF2-40B4-BE49-F238E27FC236}">
              <a16:creationId xmlns:a16="http://schemas.microsoft.com/office/drawing/2014/main" id="{0DE7F3AC-EDFC-4283-904D-3449FE433438}"/>
            </a:ext>
          </a:extLst>
        </xdr:cNvPr>
        <xdr:cNvSpPr txBox="1"/>
      </xdr:nvSpPr>
      <xdr:spPr>
        <a:xfrm>
          <a:off x="12693686" y="8041678"/>
          <a:ext cx="771301" cy="35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20 </a:t>
          </a:r>
          <a:r>
            <a:rPr kumimoji="1" lang="en-US" altLang="ja-JP" sz="1100"/>
            <a:t>m</a:t>
          </a:r>
          <a:r>
            <a:rPr kumimoji="1" lang="en-US" altLang="ja-JP" sz="1100" baseline="0">
              <a:solidFill>
                <a:schemeClr val="dk1"/>
              </a:solidFill>
              <a:effectLst/>
              <a:latin typeface="+mn-lt"/>
              <a:ea typeface="+mn-ea"/>
              <a:cs typeface="+mn-cs"/>
            </a:rPr>
            <a:t>×2</a:t>
          </a:r>
          <a:r>
            <a:rPr kumimoji="1" lang="en-US" altLang="ja-JP" sz="1100" baseline="0"/>
            <a:t> </a:t>
          </a:r>
          <a:endParaRPr kumimoji="1" lang="ja-JP" altLang="en-US" sz="1100"/>
        </a:p>
      </xdr:txBody>
    </xdr:sp>
    <xdr:clientData/>
  </xdr:twoCellAnchor>
  <xdr:twoCellAnchor>
    <xdr:from>
      <xdr:col>14</xdr:col>
      <xdr:colOff>66563</xdr:colOff>
      <xdr:row>34</xdr:row>
      <xdr:rowOff>207197</xdr:rowOff>
    </xdr:from>
    <xdr:to>
      <xdr:col>15</xdr:col>
      <xdr:colOff>439271</xdr:colOff>
      <xdr:row>34</xdr:row>
      <xdr:rowOff>457201</xdr:rowOff>
    </xdr:to>
    <xdr:sp macro="" textlink="">
      <xdr:nvSpPr>
        <xdr:cNvPr id="44" name="テキスト ボックス 43">
          <a:extLst>
            <a:ext uri="{FF2B5EF4-FFF2-40B4-BE49-F238E27FC236}">
              <a16:creationId xmlns:a16="http://schemas.microsoft.com/office/drawing/2014/main" id="{483A10C6-B4F4-4222-AB31-C621D7F91E76}"/>
            </a:ext>
          </a:extLst>
        </xdr:cNvPr>
        <xdr:cNvSpPr txBox="1"/>
      </xdr:nvSpPr>
      <xdr:spPr>
        <a:xfrm>
          <a:off x="12679904" y="8105103"/>
          <a:ext cx="973343" cy="250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t> 20</a:t>
          </a:r>
          <a:r>
            <a:rPr kumimoji="1" lang="en-US" altLang="ja-JP" sz="1100"/>
            <a:t>m</a:t>
          </a:r>
          <a:r>
            <a:rPr kumimoji="1" lang="en-US" altLang="ja-JP" sz="1100" baseline="0"/>
            <a:t> </a:t>
          </a:r>
          <a:r>
            <a:rPr kumimoji="1" lang="en-US" altLang="ja-JP" sz="1100" baseline="0">
              <a:solidFill>
                <a:schemeClr val="dk1"/>
              </a:solidFill>
              <a:effectLst/>
              <a:latin typeface="+mn-lt"/>
              <a:ea typeface="+mn-ea"/>
              <a:cs typeface="+mn-cs"/>
            </a:rPr>
            <a:t>×2</a:t>
          </a:r>
          <a:endParaRPr kumimoji="1" lang="ja-JP" altLang="en-US" sz="1100"/>
        </a:p>
      </xdr:txBody>
    </xdr:sp>
    <xdr:clientData/>
  </xdr:twoCellAnchor>
  <xdr:twoCellAnchor>
    <xdr:from>
      <xdr:col>11</xdr:col>
      <xdr:colOff>152401</xdr:colOff>
      <xdr:row>33</xdr:row>
      <xdr:rowOff>35860</xdr:rowOff>
    </xdr:from>
    <xdr:to>
      <xdr:col>11</xdr:col>
      <xdr:colOff>717177</xdr:colOff>
      <xdr:row>34</xdr:row>
      <xdr:rowOff>107577</xdr:rowOff>
    </xdr:to>
    <xdr:sp macro="" textlink="">
      <xdr:nvSpPr>
        <xdr:cNvPr id="50" name="テキスト ボックス 49">
          <a:extLst>
            <a:ext uri="{FF2B5EF4-FFF2-40B4-BE49-F238E27FC236}">
              <a16:creationId xmlns:a16="http://schemas.microsoft.com/office/drawing/2014/main" id="{1B11511F-40C0-477B-956A-A303488D4AC2}"/>
            </a:ext>
          </a:extLst>
        </xdr:cNvPr>
        <xdr:cNvSpPr txBox="1"/>
      </xdr:nvSpPr>
      <xdr:spPr>
        <a:xfrm>
          <a:off x="10246660" y="7763436"/>
          <a:ext cx="564776" cy="242047"/>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ポンプ</a:t>
          </a:r>
        </a:p>
      </xdr:txBody>
    </xdr:sp>
    <xdr:clientData/>
  </xdr:twoCellAnchor>
  <xdr:twoCellAnchor>
    <xdr:from>
      <xdr:col>11</xdr:col>
      <xdr:colOff>844590</xdr:colOff>
      <xdr:row>42</xdr:row>
      <xdr:rowOff>408677</xdr:rowOff>
    </xdr:from>
    <xdr:to>
      <xdr:col>17</xdr:col>
      <xdr:colOff>391087</xdr:colOff>
      <xdr:row>42</xdr:row>
      <xdr:rowOff>408677</xdr:rowOff>
    </xdr:to>
    <xdr:cxnSp macro="">
      <xdr:nvCxnSpPr>
        <xdr:cNvPr id="52" name="直線コネクタ 51">
          <a:extLst>
            <a:ext uri="{FF2B5EF4-FFF2-40B4-BE49-F238E27FC236}">
              <a16:creationId xmlns:a16="http://schemas.microsoft.com/office/drawing/2014/main" id="{84297A97-6AD5-4953-8DD2-2A8B3D25F4D1}"/>
            </a:ext>
          </a:extLst>
        </xdr:cNvPr>
        <xdr:cNvCxnSpPr/>
      </xdr:nvCxnSpPr>
      <xdr:spPr>
        <a:xfrm flipV="1">
          <a:off x="10938849" y="10664301"/>
          <a:ext cx="451294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845374</xdr:colOff>
      <xdr:row>42</xdr:row>
      <xdr:rowOff>345141</xdr:rowOff>
    </xdr:from>
    <xdr:to>
      <xdr:col>17</xdr:col>
      <xdr:colOff>388285</xdr:colOff>
      <xdr:row>42</xdr:row>
      <xdr:rowOff>346149</xdr:rowOff>
    </xdr:to>
    <xdr:cxnSp macro="">
      <xdr:nvCxnSpPr>
        <xdr:cNvPr id="55" name="直線コネクタ 54">
          <a:extLst>
            <a:ext uri="{FF2B5EF4-FFF2-40B4-BE49-F238E27FC236}">
              <a16:creationId xmlns:a16="http://schemas.microsoft.com/office/drawing/2014/main" id="{3957211F-1EE8-4E3B-8511-BAEC87039303}"/>
            </a:ext>
          </a:extLst>
        </xdr:cNvPr>
        <xdr:cNvCxnSpPr/>
      </xdr:nvCxnSpPr>
      <xdr:spPr>
        <a:xfrm flipV="1">
          <a:off x="11127892" y="10430435"/>
          <a:ext cx="4509358" cy="10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844365</xdr:colOff>
      <xdr:row>41</xdr:row>
      <xdr:rowOff>168537</xdr:rowOff>
    </xdr:from>
    <xdr:to>
      <xdr:col>17</xdr:col>
      <xdr:colOff>388957</xdr:colOff>
      <xdr:row>41</xdr:row>
      <xdr:rowOff>168537</xdr:rowOff>
    </xdr:to>
    <xdr:cxnSp macro="">
      <xdr:nvCxnSpPr>
        <xdr:cNvPr id="60" name="直線コネクタ 59">
          <a:extLst>
            <a:ext uri="{FF2B5EF4-FFF2-40B4-BE49-F238E27FC236}">
              <a16:creationId xmlns:a16="http://schemas.microsoft.com/office/drawing/2014/main" id="{290B6820-3D92-4D72-8FE3-79483AFAE5B0}"/>
            </a:ext>
          </a:extLst>
        </xdr:cNvPr>
        <xdr:cNvCxnSpPr/>
      </xdr:nvCxnSpPr>
      <xdr:spPr>
        <a:xfrm flipV="1">
          <a:off x="10938624" y="10253831"/>
          <a:ext cx="451103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847279</xdr:colOff>
      <xdr:row>41</xdr:row>
      <xdr:rowOff>98611</xdr:rowOff>
    </xdr:from>
    <xdr:to>
      <xdr:col>17</xdr:col>
      <xdr:colOff>378760</xdr:colOff>
      <xdr:row>41</xdr:row>
      <xdr:rowOff>99619</xdr:rowOff>
    </xdr:to>
    <xdr:cxnSp macro="">
      <xdr:nvCxnSpPr>
        <xdr:cNvPr id="61" name="直線コネクタ 60">
          <a:extLst>
            <a:ext uri="{FF2B5EF4-FFF2-40B4-BE49-F238E27FC236}">
              <a16:creationId xmlns:a16="http://schemas.microsoft.com/office/drawing/2014/main" id="{408563B7-14C8-4234-8533-569AAEC37B78}"/>
            </a:ext>
          </a:extLst>
        </xdr:cNvPr>
        <xdr:cNvCxnSpPr/>
      </xdr:nvCxnSpPr>
      <xdr:spPr>
        <a:xfrm flipV="1">
          <a:off x="11129797" y="10013576"/>
          <a:ext cx="4497928" cy="10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125508</xdr:colOff>
      <xdr:row>45</xdr:row>
      <xdr:rowOff>143435</xdr:rowOff>
    </xdr:from>
    <xdr:to>
      <xdr:col>11</xdr:col>
      <xdr:colOff>690284</xdr:colOff>
      <xdr:row>47</xdr:row>
      <xdr:rowOff>51097</xdr:rowOff>
    </xdr:to>
    <xdr:sp macro="" textlink="">
      <xdr:nvSpPr>
        <xdr:cNvPr id="63" name="テキスト ボックス 62">
          <a:extLst>
            <a:ext uri="{FF2B5EF4-FFF2-40B4-BE49-F238E27FC236}">
              <a16:creationId xmlns:a16="http://schemas.microsoft.com/office/drawing/2014/main" id="{613A7B66-4846-468D-AB03-1AA6BFA1F44C}"/>
            </a:ext>
          </a:extLst>
        </xdr:cNvPr>
        <xdr:cNvSpPr txBox="1"/>
      </xdr:nvSpPr>
      <xdr:spPr>
        <a:xfrm>
          <a:off x="10219767" y="10847294"/>
          <a:ext cx="564776" cy="248321"/>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ポンプ</a:t>
          </a:r>
        </a:p>
      </xdr:txBody>
    </xdr:sp>
    <xdr:clientData/>
  </xdr:twoCellAnchor>
  <xdr:twoCellAnchor>
    <xdr:from>
      <xdr:col>11</xdr:col>
      <xdr:colOff>26895</xdr:colOff>
      <xdr:row>47</xdr:row>
      <xdr:rowOff>113850</xdr:rowOff>
    </xdr:from>
    <xdr:to>
      <xdr:col>11</xdr:col>
      <xdr:colOff>797860</xdr:colOff>
      <xdr:row>47</xdr:row>
      <xdr:rowOff>346933</xdr:rowOff>
    </xdr:to>
    <xdr:sp macro="" textlink="">
      <xdr:nvSpPr>
        <xdr:cNvPr id="64" name="テキスト ボックス 63">
          <a:extLst>
            <a:ext uri="{FF2B5EF4-FFF2-40B4-BE49-F238E27FC236}">
              <a16:creationId xmlns:a16="http://schemas.microsoft.com/office/drawing/2014/main" id="{8EAB4E71-88FD-483B-8ABE-763DBFFC5C7A}"/>
            </a:ext>
          </a:extLst>
        </xdr:cNvPr>
        <xdr:cNvSpPr txBox="1"/>
      </xdr:nvSpPr>
      <xdr:spPr>
        <a:xfrm>
          <a:off x="10121154" y="11158368"/>
          <a:ext cx="770965" cy="233083"/>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フィルター</a:t>
          </a:r>
        </a:p>
      </xdr:txBody>
    </xdr:sp>
    <xdr:clientData/>
  </xdr:twoCellAnchor>
  <xdr:twoCellAnchor>
    <xdr:from>
      <xdr:col>14</xdr:col>
      <xdr:colOff>134471</xdr:colOff>
      <xdr:row>40</xdr:row>
      <xdr:rowOff>0</xdr:rowOff>
    </xdr:from>
    <xdr:to>
      <xdr:col>15</xdr:col>
      <xdr:colOff>268942</xdr:colOff>
      <xdr:row>42</xdr:row>
      <xdr:rowOff>7395</xdr:rowOff>
    </xdr:to>
    <xdr:sp macro="" textlink="">
      <xdr:nvSpPr>
        <xdr:cNvPr id="3" name="テキスト ボックス 2">
          <a:extLst>
            <a:ext uri="{FF2B5EF4-FFF2-40B4-BE49-F238E27FC236}">
              <a16:creationId xmlns:a16="http://schemas.microsoft.com/office/drawing/2014/main" id="{4F1FFAAF-08EA-4F8D-B4B6-1EE90AB290BB}"/>
            </a:ext>
          </a:extLst>
        </xdr:cNvPr>
        <xdr:cNvSpPr txBox="1"/>
      </xdr:nvSpPr>
      <xdr:spPr>
        <a:xfrm>
          <a:off x="12747812" y="9914965"/>
          <a:ext cx="735106" cy="348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 m</a:t>
          </a:r>
          <a:r>
            <a:rPr kumimoji="1" lang="en-US" altLang="ja-JP" sz="1100" baseline="0">
              <a:solidFill>
                <a:schemeClr val="dk1"/>
              </a:solidFill>
              <a:effectLst/>
              <a:latin typeface="+mn-lt"/>
              <a:ea typeface="+mn-ea"/>
              <a:cs typeface="+mn-cs"/>
            </a:rPr>
            <a:t>×2</a:t>
          </a:r>
          <a:r>
            <a:rPr kumimoji="1" lang="en-US" altLang="ja-JP" sz="1100" baseline="0"/>
            <a:t> </a:t>
          </a:r>
          <a:endParaRPr kumimoji="1" lang="ja-JP" altLang="en-US" sz="1100"/>
        </a:p>
      </xdr:txBody>
    </xdr:sp>
    <xdr:clientData/>
  </xdr:twoCellAnchor>
  <xdr:twoCellAnchor>
    <xdr:from>
      <xdr:col>11</xdr:col>
      <xdr:colOff>853554</xdr:colOff>
      <xdr:row>45</xdr:row>
      <xdr:rowOff>23195</xdr:rowOff>
    </xdr:from>
    <xdr:to>
      <xdr:col>17</xdr:col>
      <xdr:colOff>400051</xdr:colOff>
      <xdr:row>45</xdr:row>
      <xdr:rowOff>23195</xdr:rowOff>
    </xdr:to>
    <xdr:cxnSp macro="">
      <xdr:nvCxnSpPr>
        <xdr:cNvPr id="6" name="直線コネクタ 5">
          <a:extLst>
            <a:ext uri="{FF2B5EF4-FFF2-40B4-BE49-F238E27FC236}">
              <a16:creationId xmlns:a16="http://schemas.microsoft.com/office/drawing/2014/main" id="{31EF8FAB-4E33-4333-A43E-3071E1037E9B}"/>
            </a:ext>
          </a:extLst>
        </xdr:cNvPr>
        <xdr:cNvCxnSpPr/>
      </xdr:nvCxnSpPr>
      <xdr:spPr>
        <a:xfrm flipV="1">
          <a:off x="10947813" y="11112536"/>
          <a:ext cx="451294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854338</xdr:colOff>
      <xdr:row>44</xdr:row>
      <xdr:rowOff>129988</xdr:rowOff>
    </xdr:from>
    <xdr:to>
      <xdr:col>17</xdr:col>
      <xdr:colOff>397249</xdr:colOff>
      <xdr:row>44</xdr:row>
      <xdr:rowOff>130996</xdr:rowOff>
    </xdr:to>
    <xdr:cxnSp macro="">
      <xdr:nvCxnSpPr>
        <xdr:cNvPr id="7" name="直線コネクタ 6">
          <a:extLst>
            <a:ext uri="{FF2B5EF4-FFF2-40B4-BE49-F238E27FC236}">
              <a16:creationId xmlns:a16="http://schemas.microsoft.com/office/drawing/2014/main" id="{87CC0F68-1EA0-40EA-9562-4F6C5AD6B825}"/>
            </a:ext>
          </a:extLst>
        </xdr:cNvPr>
        <xdr:cNvCxnSpPr/>
      </xdr:nvCxnSpPr>
      <xdr:spPr>
        <a:xfrm flipV="1">
          <a:off x="10948597" y="11049000"/>
          <a:ext cx="4509358" cy="10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907342</xdr:colOff>
      <xdr:row>47</xdr:row>
      <xdr:rowOff>193525</xdr:rowOff>
    </xdr:from>
    <xdr:to>
      <xdr:col>17</xdr:col>
      <xdr:colOff>453839</xdr:colOff>
      <xdr:row>47</xdr:row>
      <xdr:rowOff>193525</xdr:rowOff>
    </xdr:to>
    <xdr:cxnSp macro="">
      <xdr:nvCxnSpPr>
        <xdr:cNvPr id="9" name="直線コネクタ 8">
          <a:extLst>
            <a:ext uri="{FF2B5EF4-FFF2-40B4-BE49-F238E27FC236}">
              <a16:creationId xmlns:a16="http://schemas.microsoft.com/office/drawing/2014/main" id="{22A4DEB1-500F-4A03-A06E-CE5DF98E9856}"/>
            </a:ext>
          </a:extLst>
        </xdr:cNvPr>
        <xdr:cNvCxnSpPr/>
      </xdr:nvCxnSpPr>
      <xdr:spPr>
        <a:xfrm flipV="1">
          <a:off x="11001601" y="11623525"/>
          <a:ext cx="451294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908126</xdr:colOff>
      <xdr:row>47</xdr:row>
      <xdr:rowOff>129989</xdr:rowOff>
    </xdr:from>
    <xdr:to>
      <xdr:col>17</xdr:col>
      <xdr:colOff>451037</xdr:colOff>
      <xdr:row>47</xdr:row>
      <xdr:rowOff>130997</xdr:rowOff>
    </xdr:to>
    <xdr:cxnSp macro="">
      <xdr:nvCxnSpPr>
        <xdr:cNvPr id="10" name="直線コネクタ 9">
          <a:extLst>
            <a:ext uri="{FF2B5EF4-FFF2-40B4-BE49-F238E27FC236}">
              <a16:creationId xmlns:a16="http://schemas.microsoft.com/office/drawing/2014/main" id="{9783A0BD-FCEE-48ED-84E6-0A995374CB12}"/>
            </a:ext>
          </a:extLst>
        </xdr:cNvPr>
        <xdr:cNvCxnSpPr/>
      </xdr:nvCxnSpPr>
      <xdr:spPr>
        <a:xfrm flipV="1">
          <a:off x="11002385" y="11559989"/>
          <a:ext cx="4509358" cy="10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107577</xdr:colOff>
      <xdr:row>42</xdr:row>
      <xdr:rowOff>89646</xdr:rowOff>
    </xdr:from>
    <xdr:to>
      <xdr:col>15</xdr:col>
      <xdr:colOff>242048</xdr:colOff>
      <xdr:row>42</xdr:row>
      <xdr:rowOff>437700</xdr:rowOff>
    </xdr:to>
    <xdr:sp macro="" textlink="">
      <xdr:nvSpPr>
        <xdr:cNvPr id="12" name="テキスト ボックス 11">
          <a:extLst>
            <a:ext uri="{FF2B5EF4-FFF2-40B4-BE49-F238E27FC236}">
              <a16:creationId xmlns:a16="http://schemas.microsoft.com/office/drawing/2014/main" id="{A31CBFE9-0D7A-47AF-ACE5-E946620D0474}"/>
            </a:ext>
          </a:extLst>
        </xdr:cNvPr>
        <xdr:cNvSpPr txBox="1"/>
      </xdr:nvSpPr>
      <xdr:spPr>
        <a:xfrm>
          <a:off x="12720918" y="10345270"/>
          <a:ext cx="735106" cy="348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 m</a:t>
          </a:r>
          <a:r>
            <a:rPr kumimoji="1" lang="en-US" altLang="ja-JP" sz="1100" baseline="0">
              <a:solidFill>
                <a:schemeClr val="dk1"/>
              </a:solidFill>
              <a:effectLst/>
              <a:latin typeface="+mn-lt"/>
              <a:ea typeface="+mn-ea"/>
              <a:cs typeface="+mn-cs"/>
            </a:rPr>
            <a:t>×2</a:t>
          </a:r>
          <a:r>
            <a:rPr kumimoji="1" lang="en-US" altLang="ja-JP" sz="1100" baseline="0"/>
            <a:t> </a:t>
          </a:r>
          <a:endParaRPr kumimoji="1" lang="ja-JP" altLang="en-US" sz="1100"/>
        </a:p>
      </xdr:txBody>
    </xdr:sp>
    <xdr:clientData/>
  </xdr:twoCellAnchor>
  <xdr:twoCellAnchor>
    <xdr:from>
      <xdr:col>14</xdr:col>
      <xdr:colOff>89647</xdr:colOff>
      <xdr:row>43</xdr:row>
      <xdr:rowOff>53788</xdr:rowOff>
    </xdr:from>
    <xdr:to>
      <xdr:col>15</xdr:col>
      <xdr:colOff>224118</xdr:colOff>
      <xdr:row>45</xdr:row>
      <xdr:rowOff>52219</xdr:rowOff>
    </xdr:to>
    <xdr:sp macro="" textlink="">
      <xdr:nvSpPr>
        <xdr:cNvPr id="13" name="テキスト ボックス 12">
          <a:extLst>
            <a:ext uri="{FF2B5EF4-FFF2-40B4-BE49-F238E27FC236}">
              <a16:creationId xmlns:a16="http://schemas.microsoft.com/office/drawing/2014/main" id="{3E76A1D5-8D0E-4608-B96C-FF8AED20DA2A}"/>
            </a:ext>
          </a:extLst>
        </xdr:cNvPr>
        <xdr:cNvSpPr txBox="1"/>
      </xdr:nvSpPr>
      <xdr:spPr>
        <a:xfrm>
          <a:off x="12702988" y="10793506"/>
          <a:ext cx="735106" cy="348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 m</a:t>
          </a:r>
          <a:r>
            <a:rPr kumimoji="1" lang="en-US" altLang="ja-JP" sz="1100" baseline="0">
              <a:solidFill>
                <a:schemeClr val="dk1"/>
              </a:solidFill>
              <a:effectLst/>
              <a:latin typeface="+mn-lt"/>
              <a:ea typeface="+mn-ea"/>
              <a:cs typeface="+mn-cs"/>
            </a:rPr>
            <a:t>×2</a:t>
          </a:r>
          <a:r>
            <a:rPr kumimoji="1" lang="en-US" altLang="ja-JP" sz="1100" baseline="0"/>
            <a:t> </a:t>
          </a:r>
          <a:endParaRPr kumimoji="1" lang="ja-JP" altLang="en-US" sz="1100"/>
        </a:p>
      </xdr:txBody>
    </xdr:sp>
    <xdr:clientData/>
  </xdr:twoCellAnchor>
  <xdr:twoCellAnchor>
    <xdr:from>
      <xdr:col>14</xdr:col>
      <xdr:colOff>98612</xdr:colOff>
      <xdr:row>46</xdr:row>
      <xdr:rowOff>8965</xdr:rowOff>
    </xdr:from>
    <xdr:to>
      <xdr:col>15</xdr:col>
      <xdr:colOff>233083</xdr:colOff>
      <xdr:row>47</xdr:row>
      <xdr:rowOff>186690</xdr:rowOff>
    </xdr:to>
    <xdr:sp macro="" textlink="">
      <xdr:nvSpPr>
        <xdr:cNvPr id="14" name="テキスト ボックス 13">
          <a:extLst>
            <a:ext uri="{FF2B5EF4-FFF2-40B4-BE49-F238E27FC236}">
              <a16:creationId xmlns:a16="http://schemas.microsoft.com/office/drawing/2014/main" id="{FE7B9A4A-BD5F-4170-A078-09AA2A85F2C5}"/>
            </a:ext>
          </a:extLst>
        </xdr:cNvPr>
        <xdr:cNvSpPr txBox="1"/>
      </xdr:nvSpPr>
      <xdr:spPr>
        <a:xfrm>
          <a:off x="12711953" y="11268636"/>
          <a:ext cx="735106" cy="348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 m</a:t>
          </a:r>
          <a:r>
            <a:rPr kumimoji="1" lang="en-US" altLang="ja-JP" sz="1100" baseline="0">
              <a:solidFill>
                <a:schemeClr val="dk1"/>
              </a:solidFill>
              <a:effectLst/>
              <a:latin typeface="+mn-lt"/>
              <a:ea typeface="+mn-ea"/>
              <a:cs typeface="+mn-cs"/>
            </a:rPr>
            <a:t>×2</a:t>
          </a:r>
          <a:r>
            <a:rPr kumimoji="1" lang="en-US" altLang="ja-JP" sz="1100" baseline="0"/>
            <a:t> </a:t>
          </a:r>
          <a:endParaRPr kumimoji="1" lang="ja-JP" altLang="en-US" sz="1100"/>
        </a:p>
      </xdr:txBody>
    </xdr:sp>
    <xdr:clientData/>
  </xdr:twoCellAnchor>
  <xdr:twoCellAnchor>
    <xdr:from>
      <xdr:col>11</xdr:col>
      <xdr:colOff>134472</xdr:colOff>
      <xdr:row>47</xdr:row>
      <xdr:rowOff>439270</xdr:rowOff>
    </xdr:from>
    <xdr:to>
      <xdr:col>11</xdr:col>
      <xdr:colOff>699248</xdr:colOff>
      <xdr:row>48</xdr:row>
      <xdr:rowOff>149709</xdr:rowOff>
    </xdr:to>
    <xdr:sp macro="" textlink="">
      <xdr:nvSpPr>
        <xdr:cNvPr id="17" name="テキスト ボックス 16">
          <a:extLst>
            <a:ext uri="{FF2B5EF4-FFF2-40B4-BE49-F238E27FC236}">
              <a16:creationId xmlns:a16="http://schemas.microsoft.com/office/drawing/2014/main" id="{BEBA3FE5-B808-4482-B5B5-7B1A690B5CF3}"/>
            </a:ext>
          </a:extLst>
        </xdr:cNvPr>
        <xdr:cNvSpPr txBox="1"/>
      </xdr:nvSpPr>
      <xdr:spPr>
        <a:xfrm>
          <a:off x="10228731" y="11483788"/>
          <a:ext cx="564776" cy="248321"/>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タンク</a:t>
          </a:r>
        </a:p>
      </xdr:txBody>
    </xdr:sp>
    <xdr:clientData/>
  </xdr:twoCellAnchor>
  <xdr:twoCellAnchor>
    <xdr:from>
      <xdr:col>11</xdr:col>
      <xdr:colOff>161366</xdr:colOff>
      <xdr:row>34</xdr:row>
      <xdr:rowOff>283733</xdr:rowOff>
    </xdr:from>
    <xdr:to>
      <xdr:col>11</xdr:col>
      <xdr:colOff>726142</xdr:colOff>
      <xdr:row>35</xdr:row>
      <xdr:rowOff>26895</xdr:rowOff>
    </xdr:to>
    <xdr:sp macro="" textlink="">
      <xdr:nvSpPr>
        <xdr:cNvPr id="21" name="テキスト ボックス 20">
          <a:extLst>
            <a:ext uri="{FF2B5EF4-FFF2-40B4-BE49-F238E27FC236}">
              <a16:creationId xmlns:a16="http://schemas.microsoft.com/office/drawing/2014/main" id="{EF845C62-0D4C-4EA5-B5F0-C4B5A63F7914}"/>
            </a:ext>
          </a:extLst>
        </xdr:cNvPr>
        <xdr:cNvSpPr txBox="1"/>
      </xdr:nvSpPr>
      <xdr:spPr>
        <a:xfrm>
          <a:off x="10255625" y="8181639"/>
          <a:ext cx="564776" cy="334832"/>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タンク</a:t>
          </a:r>
        </a:p>
      </xdr:txBody>
    </xdr:sp>
    <xdr:clientData/>
  </xdr:twoCellAnchor>
  <xdr:twoCellAnchor>
    <xdr:from>
      <xdr:col>11</xdr:col>
      <xdr:colOff>134472</xdr:colOff>
      <xdr:row>60</xdr:row>
      <xdr:rowOff>80682</xdr:rowOff>
    </xdr:from>
    <xdr:to>
      <xdr:col>11</xdr:col>
      <xdr:colOff>699248</xdr:colOff>
      <xdr:row>60</xdr:row>
      <xdr:rowOff>329003</xdr:rowOff>
    </xdr:to>
    <xdr:sp macro="" textlink="">
      <xdr:nvSpPr>
        <xdr:cNvPr id="30" name="テキスト ボックス 29">
          <a:extLst>
            <a:ext uri="{FF2B5EF4-FFF2-40B4-BE49-F238E27FC236}">
              <a16:creationId xmlns:a16="http://schemas.microsoft.com/office/drawing/2014/main" id="{83E8A21D-3021-4CE1-8992-AA888E7875BB}"/>
            </a:ext>
          </a:extLst>
        </xdr:cNvPr>
        <xdr:cNvSpPr txBox="1"/>
      </xdr:nvSpPr>
      <xdr:spPr>
        <a:xfrm>
          <a:off x="10228731" y="14047694"/>
          <a:ext cx="564776" cy="248321"/>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ポンプ</a:t>
          </a:r>
        </a:p>
      </xdr:txBody>
    </xdr:sp>
    <xdr:clientData/>
  </xdr:twoCellAnchor>
  <xdr:twoCellAnchor>
    <xdr:from>
      <xdr:col>11</xdr:col>
      <xdr:colOff>853554</xdr:colOff>
      <xdr:row>58</xdr:row>
      <xdr:rowOff>23195</xdr:rowOff>
    </xdr:from>
    <xdr:to>
      <xdr:col>17</xdr:col>
      <xdr:colOff>400051</xdr:colOff>
      <xdr:row>58</xdr:row>
      <xdr:rowOff>23195</xdr:rowOff>
    </xdr:to>
    <xdr:cxnSp macro="">
      <xdr:nvCxnSpPr>
        <xdr:cNvPr id="33" name="直線コネクタ 32">
          <a:extLst>
            <a:ext uri="{FF2B5EF4-FFF2-40B4-BE49-F238E27FC236}">
              <a16:creationId xmlns:a16="http://schemas.microsoft.com/office/drawing/2014/main" id="{4C1731EA-0C1C-4305-95F8-AB2B5D759EF0}"/>
            </a:ext>
          </a:extLst>
        </xdr:cNvPr>
        <xdr:cNvCxnSpPr/>
      </xdr:nvCxnSpPr>
      <xdr:spPr>
        <a:xfrm flipV="1">
          <a:off x="10947813" y="10727054"/>
          <a:ext cx="451294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854338</xdr:colOff>
      <xdr:row>57</xdr:row>
      <xdr:rowOff>129988</xdr:rowOff>
    </xdr:from>
    <xdr:to>
      <xdr:col>17</xdr:col>
      <xdr:colOff>397249</xdr:colOff>
      <xdr:row>57</xdr:row>
      <xdr:rowOff>130996</xdr:rowOff>
    </xdr:to>
    <xdr:cxnSp macro="">
      <xdr:nvCxnSpPr>
        <xdr:cNvPr id="34" name="直線コネクタ 33">
          <a:extLst>
            <a:ext uri="{FF2B5EF4-FFF2-40B4-BE49-F238E27FC236}">
              <a16:creationId xmlns:a16="http://schemas.microsoft.com/office/drawing/2014/main" id="{299DBF19-D88C-4D55-8718-BAAF09592148}"/>
            </a:ext>
          </a:extLst>
        </xdr:cNvPr>
        <xdr:cNvCxnSpPr/>
      </xdr:nvCxnSpPr>
      <xdr:spPr>
        <a:xfrm flipV="1">
          <a:off x="10948597" y="10663517"/>
          <a:ext cx="4509358" cy="10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907342</xdr:colOff>
      <xdr:row>60</xdr:row>
      <xdr:rowOff>193525</xdr:rowOff>
    </xdr:from>
    <xdr:to>
      <xdr:col>17</xdr:col>
      <xdr:colOff>453839</xdr:colOff>
      <xdr:row>60</xdr:row>
      <xdr:rowOff>193525</xdr:rowOff>
    </xdr:to>
    <xdr:cxnSp macro="">
      <xdr:nvCxnSpPr>
        <xdr:cNvPr id="35" name="直線コネクタ 34">
          <a:extLst>
            <a:ext uri="{FF2B5EF4-FFF2-40B4-BE49-F238E27FC236}">
              <a16:creationId xmlns:a16="http://schemas.microsoft.com/office/drawing/2014/main" id="{A2BD23AA-706F-40AC-BB05-290023B333CB}"/>
            </a:ext>
          </a:extLst>
        </xdr:cNvPr>
        <xdr:cNvCxnSpPr/>
      </xdr:nvCxnSpPr>
      <xdr:spPr>
        <a:xfrm flipV="1">
          <a:off x="11001601" y="11238043"/>
          <a:ext cx="451294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908126</xdr:colOff>
      <xdr:row>60</xdr:row>
      <xdr:rowOff>129989</xdr:rowOff>
    </xdr:from>
    <xdr:to>
      <xdr:col>17</xdr:col>
      <xdr:colOff>451037</xdr:colOff>
      <xdr:row>60</xdr:row>
      <xdr:rowOff>130997</xdr:rowOff>
    </xdr:to>
    <xdr:cxnSp macro="">
      <xdr:nvCxnSpPr>
        <xdr:cNvPr id="36" name="直線コネクタ 35">
          <a:extLst>
            <a:ext uri="{FF2B5EF4-FFF2-40B4-BE49-F238E27FC236}">
              <a16:creationId xmlns:a16="http://schemas.microsoft.com/office/drawing/2014/main" id="{B4B6F0F8-A07B-43DA-8F53-C06F523A9E15}"/>
            </a:ext>
          </a:extLst>
        </xdr:cNvPr>
        <xdr:cNvCxnSpPr/>
      </xdr:nvCxnSpPr>
      <xdr:spPr>
        <a:xfrm flipV="1">
          <a:off x="11002385" y="11174507"/>
          <a:ext cx="4509358" cy="10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89647</xdr:colOff>
      <xdr:row>56</xdr:row>
      <xdr:rowOff>53788</xdr:rowOff>
    </xdr:from>
    <xdr:to>
      <xdr:col>15</xdr:col>
      <xdr:colOff>224118</xdr:colOff>
      <xdr:row>58</xdr:row>
      <xdr:rowOff>52219</xdr:rowOff>
    </xdr:to>
    <xdr:sp macro="" textlink="">
      <xdr:nvSpPr>
        <xdr:cNvPr id="38" name="テキスト ボックス 37">
          <a:extLst>
            <a:ext uri="{FF2B5EF4-FFF2-40B4-BE49-F238E27FC236}">
              <a16:creationId xmlns:a16="http://schemas.microsoft.com/office/drawing/2014/main" id="{6ABA4813-0785-44A3-9870-8AA3A6F55CB7}"/>
            </a:ext>
          </a:extLst>
        </xdr:cNvPr>
        <xdr:cNvSpPr txBox="1"/>
      </xdr:nvSpPr>
      <xdr:spPr>
        <a:xfrm>
          <a:off x="12702988" y="10408023"/>
          <a:ext cx="735106" cy="348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 m</a:t>
          </a:r>
          <a:r>
            <a:rPr kumimoji="1" lang="en-US" altLang="ja-JP" sz="1100" baseline="0">
              <a:solidFill>
                <a:schemeClr val="dk1"/>
              </a:solidFill>
              <a:effectLst/>
              <a:latin typeface="+mn-lt"/>
              <a:ea typeface="+mn-ea"/>
              <a:cs typeface="+mn-cs"/>
            </a:rPr>
            <a:t>×2</a:t>
          </a:r>
          <a:r>
            <a:rPr kumimoji="1" lang="en-US" altLang="ja-JP" sz="1100" baseline="0"/>
            <a:t> </a:t>
          </a:r>
          <a:endParaRPr kumimoji="1" lang="ja-JP" altLang="en-US" sz="1100"/>
        </a:p>
      </xdr:txBody>
    </xdr:sp>
    <xdr:clientData/>
  </xdr:twoCellAnchor>
  <xdr:twoCellAnchor>
    <xdr:from>
      <xdr:col>14</xdr:col>
      <xdr:colOff>98612</xdr:colOff>
      <xdr:row>59</xdr:row>
      <xdr:rowOff>8965</xdr:rowOff>
    </xdr:from>
    <xdr:to>
      <xdr:col>15</xdr:col>
      <xdr:colOff>233083</xdr:colOff>
      <xdr:row>60</xdr:row>
      <xdr:rowOff>186690</xdr:rowOff>
    </xdr:to>
    <xdr:sp macro="" textlink="">
      <xdr:nvSpPr>
        <xdr:cNvPr id="47" name="テキスト ボックス 46">
          <a:extLst>
            <a:ext uri="{FF2B5EF4-FFF2-40B4-BE49-F238E27FC236}">
              <a16:creationId xmlns:a16="http://schemas.microsoft.com/office/drawing/2014/main" id="{71AF0171-A8A8-4CCC-95D4-AB6757F44B9B}"/>
            </a:ext>
          </a:extLst>
        </xdr:cNvPr>
        <xdr:cNvSpPr txBox="1"/>
      </xdr:nvSpPr>
      <xdr:spPr>
        <a:xfrm>
          <a:off x="12711953" y="10883153"/>
          <a:ext cx="735106" cy="348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 m</a:t>
          </a:r>
          <a:r>
            <a:rPr kumimoji="1" lang="en-US" altLang="ja-JP" sz="1100" baseline="0">
              <a:solidFill>
                <a:schemeClr val="dk1"/>
              </a:solidFill>
              <a:effectLst/>
              <a:latin typeface="+mn-lt"/>
              <a:ea typeface="+mn-ea"/>
              <a:cs typeface="+mn-cs"/>
            </a:rPr>
            <a:t>×2</a:t>
          </a:r>
          <a:r>
            <a:rPr kumimoji="1" lang="en-US" altLang="ja-JP" sz="1100" baseline="0"/>
            <a:t> </a:t>
          </a:r>
          <a:endParaRPr kumimoji="1" lang="ja-JP" altLang="en-US" sz="1100"/>
        </a:p>
      </xdr:txBody>
    </xdr:sp>
    <xdr:clientData/>
  </xdr:twoCellAnchor>
  <xdr:twoCellAnchor>
    <xdr:from>
      <xdr:col>11</xdr:col>
      <xdr:colOff>134472</xdr:colOff>
      <xdr:row>60</xdr:row>
      <xdr:rowOff>439270</xdr:rowOff>
    </xdr:from>
    <xdr:to>
      <xdr:col>11</xdr:col>
      <xdr:colOff>699248</xdr:colOff>
      <xdr:row>61</xdr:row>
      <xdr:rowOff>149709</xdr:rowOff>
    </xdr:to>
    <xdr:sp macro="" textlink="">
      <xdr:nvSpPr>
        <xdr:cNvPr id="48" name="テキスト ボックス 47">
          <a:extLst>
            <a:ext uri="{FF2B5EF4-FFF2-40B4-BE49-F238E27FC236}">
              <a16:creationId xmlns:a16="http://schemas.microsoft.com/office/drawing/2014/main" id="{CB230B17-7E93-4AAC-9752-BDF05114319A}"/>
            </a:ext>
          </a:extLst>
        </xdr:cNvPr>
        <xdr:cNvSpPr txBox="1"/>
      </xdr:nvSpPr>
      <xdr:spPr>
        <a:xfrm>
          <a:off x="10228731" y="11483788"/>
          <a:ext cx="564776" cy="248321"/>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タンク</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496957</xdr:colOff>
      <xdr:row>0</xdr:row>
      <xdr:rowOff>125896</xdr:rowOff>
    </xdr:from>
    <xdr:to>
      <xdr:col>8</xdr:col>
      <xdr:colOff>489897</xdr:colOff>
      <xdr:row>3</xdr:row>
      <xdr:rowOff>164570</xdr:rowOff>
    </xdr:to>
    <xdr:sp macro="" textlink="">
      <xdr:nvSpPr>
        <xdr:cNvPr id="2" name="テキスト ボックス 1">
          <a:extLst>
            <a:ext uri="{FF2B5EF4-FFF2-40B4-BE49-F238E27FC236}">
              <a16:creationId xmlns:a16="http://schemas.microsoft.com/office/drawing/2014/main" id="{FE8E8A3D-8BFC-46B3-B229-730CB9DE905A}"/>
            </a:ext>
          </a:extLst>
        </xdr:cNvPr>
        <xdr:cNvSpPr txBox="1"/>
      </xdr:nvSpPr>
      <xdr:spPr>
        <a:xfrm>
          <a:off x="5148470" y="125896"/>
          <a:ext cx="1046488" cy="53563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0</xdr:colOff>
      <xdr:row>0</xdr:row>
      <xdr:rowOff>224117</xdr:rowOff>
    </xdr:from>
    <xdr:to>
      <xdr:col>17</xdr:col>
      <xdr:colOff>349623</xdr:colOff>
      <xdr:row>2</xdr:row>
      <xdr:rowOff>161364</xdr:rowOff>
    </xdr:to>
    <xdr:sp macro="" textlink="">
      <xdr:nvSpPr>
        <xdr:cNvPr id="2" name="テキスト ボックス 1">
          <a:extLst>
            <a:ext uri="{FF2B5EF4-FFF2-40B4-BE49-F238E27FC236}">
              <a16:creationId xmlns:a16="http://schemas.microsoft.com/office/drawing/2014/main" id="{F56EBF91-3679-41E0-BFCC-0CEBAAFBDAF3}"/>
            </a:ext>
          </a:extLst>
        </xdr:cNvPr>
        <xdr:cNvSpPr txBox="1"/>
      </xdr:nvSpPr>
      <xdr:spPr>
        <a:xfrm>
          <a:off x="14348460" y="224117"/>
          <a:ext cx="951603" cy="5849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1\Share\999087&#12373;&#12364;&#22290;&#33464;888&#36939;&#21205;\20_&#30476;&#21336;&#20107;&#26989;\&#9632;&#9632;&#12373;&#12364;&#22290;&#33464;&#29983;&#29987;888&#20740;&#20870;&#25512;&#36914;&#20107;&#26989;&#9632;&#9632;\001&#35201;&#32177;&#12539;&#35201;&#38936;\010)&#20304;&#36032;&#30476;&#26045;&#35373;&#22290;&#33464;&#30465;&#12456;&#12493;&#23550;&#31574;&#20107;&#26989;\&#23455;&#26045;&#35201;&#38936;\&#20304;&#36032;&#30476;&#26045;&#35373;&#22290;&#33464;&#30465;&#12456;&#12493;&#23550;&#31574;&#20107;&#26989;&#23455;&#26045;&#35201;&#38936;&#27096;&#24335;.xlsx" TargetMode="External"/><Relationship Id="rId1" Type="http://schemas.openxmlformats.org/officeDocument/2006/relationships/externalLinkPath" Target="/999087&#12373;&#12364;&#22290;&#33464;888&#36939;&#21205;/20_&#30476;&#21336;&#20107;&#26989;/&#9632;&#9632;&#12373;&#12364;&#22290;&#33464;&#29983;&#29987;888&#20740;&#20870;&#25512;&#36914;&#20107;&#26989;&#9632;&#9632;/001&#35201;&#32177;&#12539;&#35201;&#38936;/010)&#20304;&#36032;&#30476;&#26045;&#35373;&#22290;&#33464;&#30465;&#12456;&#12493;&#23550;&#31574;&#20107;&#26989;/&#23455;&#26045;&#35201;&#38936;/&#20304;&#36032;&#30476;&#26045;&#35373;&#22290;&#33464;&#30465;&#12456;&#12493;&#23550;&#31574;&#20107;&#26989;&#23455;&#26045;&#35201;&#38936;&#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66.119.94.137\&#23601;&#36786;&#12539;&#22899;&#24615;&#3550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スト"/>
      <sheetName val="実施計画総括表"/>
      <sheetName val="実施計画書（別紙A）"/>
      <sheetName val="消費税取扱確認書（別紙C)"/>
      <sheetName val="チェックリスト（別紙D）"/>
      <sheetName val="施設等設置場所周辺図（参考様式１）"/>
    </sheetNames>
    <sheetDataSet>
      <sheetData sheetId="0">
        <row r="2">
          <cell r="A2" t="str">
            <v>佐賀市</v>
          </cell>
          <cell r="B2" t="str">
            <v>〇</v>
          </cell>
          <cell r="C2" t="str">
            <v>みかん</v>
          </cell>
          <cell r="E2" t="str">
            <v>本則課税</v>
          </cell>
        </row>
        <row r="3">
          <cell r="A3" t="str">
            <v>鳥栖市</v>
          </cell>
          <cell r="C3" t="str">
            <v>かんきつ</v>
          </cell>
          <cell r="E3" t="str">
            <v>簡易課税</v>
          </cell>
        </row>
        <row r="4">
          <cell r="A4" t="str">
            <v>唐津市</v>
          </cell>
          <cell r="C4" t="str">
            <v>ハウスみかん</v>
          </cell>
          <cell r="E4" t="str">
            <v>非課税</v>
          </cell>
        </row>
        <row r="5">
          <cell r="A5" t="str">
            <v>多久市</v>
          </cell>
          <cell r="C5" t="str">
            <v>なし</v>
          </cell>
        </row>
        <row r="6">
          <cell r="A6" t="str">
            <v>伊万里市</v>
          </cell>
          <cell r="C6" t="str">
            <v>ぶどう</v>
          </cell>
        </row>
        <row r="7">
          <cell r="A7" t="str">
            <v>武雄市</v>
          </cell>
          <cell r="C7" t="str">
            <v>キウイフルーツ</v>
          </cell>
        </row>
        <row r="8">
          <cell r="A8" t="str">
            <v>鹿島市</v>
          </cell>
          <cell r="C8" t="str">
            <v>もも</v>
          </cell>
        </row>
        <row r="9">
          <cell r="A9" t="str">
            <v>小城市</v>
          </cell>
          <cell r="C9" t="str">
            <v>その他施設果樹（　）</v>
          </cell>
        </row>
        <row r="10">
          <cell r="A10" t="str">
            <v>嬉野市</v>
          </cell>
          <cell r="C10" t="str">
            <v>その他露地果樹（　）</v>
          </cell>
        </row>
        <row r="11">
          <cell r="A11" t="str">
            <v>神埼市</v>
          </cell>
          <cell r="C11" t="str">
            <v>いちご</v>
          </cell>
        </row>
        <row r="12">
          <cell r="A12" t="str">
            <v>吉野ヶ里町</v>
          </cell>
          <cell r="C12" t="str">
            <v>きゅうり</v>
          </cell>
        </row>
        <row r="13">
          <cell r="A13" t="str">
            <v>基山町</v>
          </cell>
          <cell r="C13" t="str">
            <v>トマト</v>
          </cell>
        </row>
        <row r="14">
          <cell r="A14" t="str">
            <v>上峰町</v>
          </cell>
          <cell r="C14" t="str">
            <v>なす</v>
          </cell>
        </row>
        <row r="15">
          <cell r="A15" t="str">
            <v>みやき町</v>
          </cell>
          <cell r="C15" t="str">
            <v>アスパラガス</v>
          </cell>
        </row>
        <row r="16">
          <cell r="A16" t="str">
            <v>玄海町</v>
          </cell>
          <cell r="C16" t="str">
            <v>こねぎ</v>
          </cell>
        </row>
        <row r="17">
          <cell r="A17" t="str">
            <v>有田町</v>
          </cell>
          <cell r="C17" t="str">
            <v>チンゲンサイ</v>
          </cell>
        </row>
        <row r="18">
          <cell r="A18" t="str">
            <v>大町町</v>
          </cell>
          <cell r="C18" t="str">
            <v>ほうれんそう</v>
          </cell>
        </row>
        <row r="19">
          <cell r="A19" t="str">
            <v>江北町</v>
          </cell>
          <cell r="C19" t="str">
            <v>パセリ</v>
          </cell>
        </row>
        <row r="20">
          <cell r="A20" t="str">
            <v>白石町</v>
          </cell>
          <cell r="C20" t="str">
            <v>たまねぎ</v>
          </cell>
        </row>
        <row r="21">
          <cell r="A21" t="str">
            <v>太良町</v>
          </cell>
          <cell r="C21" t="str">
            <v>キャベツ</v>
          </cell>
        </row>
        <row r="22">
          <cell r="C22" t="str">
            <v>レタス</v>
          </cell>
        </row>
        <row r="23">
          <cell r="C23" t="str">
            <v>ブロッコリー</v>
          </cell>
        </row>
        <row r="24">
          <cell r="C24" t="str">
            <v>ばれいしょ</v>
          </cell>
        </row>
        <row r="25">
          <cell r="C25" t="str">
            <v>れんこん</v>
          </cell>
        </row>
        <row r="26">
          <cell r="C26" t="str">
            <v>みずな</v>
          </cell>
        </row>
        <row r="27">
          <cell r="C27" t="str">
            <v>その他施設野菜（　）</v>
          </cell>
        </row>
        <row r="28">
          <cell r="C28" t="str">
            <v>その他露地野菜（　）</v>
          </cell>
        </row>
        <row r="29">
          <cell r="C29" t="str">
            <v>花き（　）</v>
          </cell>
        </row>
        <row r="30">
          <cell r="C30" t="str">
            <v>茶</v>
          </cell>
        </row>
        <row r="31">
          <cell r="C31" t="str">
            <v>葉たばこ</v>
          </cell>
        </row>
        <row r="32">
          <cell r="C32" t="str">
            <v>い草</v>
          </cell>
        </row>
        <row r="33">
          <cell r="C33" t="str">
            <v>その他園芸作物（　）</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s>
    <sheetDataSet>
      <sheetData sheetId="0" refreshError="1"/>
      <sheetData sheetId="1" refreshError="1"/>
      <sheetData sheetId="2" refreshError="1"/>
      <sheetData sheetId="3">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4404B-3B54-47C4-90CE-F06950395080}">
  <sheetPr>
    <pageSetUpPr fitToPage="1"/>
  </sheetPr>
  <dimension ref="A1:H36"/>
  <sheetViews>
    <sheetView tabSelected="1" workbookViewId="0"/>
  </sheetViews>
  <sheetFormatPr defaultRowHeight="13.2" x14ac:dyDescent="0.2"/>
  <cols>
    <col min="1" max="1" width="7" customWidth="1"/>
    <col min="2" max="2" width="27.6640625" customWidth="1"/>
    <col min="3" max="3" width="29.77734375" customWidth="1"/>
    <col min="4" max="4" width="14" customWidth="1"/>
    <col min="5" max="5" width="13.109375" customWidth="1"/>
    <col min="6" max="8" width="11" customWidth="1"/>
  </cols>
  <sheetData>
    <row r="1" spans="1:8" ht="24.6" customHeight="1" x14ac:dyDescent="0.2">
      <c r="A1" s="83" t="s">
        <v>285</v>
      </c>
    </row>
    <row r="2" spans="1:8" ht="32.4" customHeight="1" x14ac:dyDescent="0.2">
      <c r="A2" s="86" t="s">
        <v>256</v>
      </c>
    </row>
    <row r="3" spans="1:8" ht="16.8" customHeight="1" x14ac:dyDescent="0.2">
      <c r="A3" s="133" t="s">
        <v>242</v>
      </c>
      <c r="B3" s="133" t="s">
        <v>243</v>
      </c>
      <c r="C3" s="133" t="s">
        <v>244</v>
      </c>
      <c r="D3" s="138" t="s">
        <v>245</v>
      </c>
      <c r="E3" s="139" t="s">
        <v>257</v>
      </c>
      <c r="F3" s="133" t="s">
        <v>246</v>
      </c>
      <c r="G3" s="133"/>
      <c r="H3" s="133"/>
    </row>
    <row r="4" spans="1:8" ht="26.4" x14ac:dyDescent="0.2">
      <c r="A4" s="138"/>
      <c r="B4" s="138"/>
      <c r="C4" s="138"/>
      <c r="D4" s="140"/>
      <c r="E4" s="138"/>
      <c r="F4" s="78" t="s">
        <v>247</v>
      </c>
      <c r="G4" s="78" t="s">
        <v>248</v>
      </c>
      <c r="H4" s="78" t="s">
        <v>249</v>
      </c>
    </row>
    <row r="5" spans="1:8" ht="24" customHeight="1" x14ac:dyDescent="0.2">
      <c r="A5" s="136" t="s">
        <v>1</v>
      </c>
      <c r="B5" s="80" t="s">
        <v>2</v>
      </c>
      <c r="C5" s="81" t="s">
        <v>250</v>
      </c>
      <c r="D5" s="81" t="s">
        <v>252</v>
      </c>
      <c r="E5" s="84">
        <v>3000</v>
      </c>
      <c r="F5" s="80">
        <v>50</v>
      </c>
      <c r="G5" s="80">
        <v>10</v>
      </c>
      <c r="H5" s="80">
        <v>6</v>
      </c>
    </row>
    <row r="6" spans="1:8" ht="24" customHeight="1" x14ac:dyDescent="0.2">
      <c r="A6" s="137"/>
      <c r="B6" s="80" t="s">
        <v>255</v>
      </c>
      <c r="C6" s="81" t="s">
        <v>251</v>
      </c>
      <c r="D6" s="82" t="s">
        <v>253</v>
      </c>
      <c r="E6" s="84">
        <v>5000</v>
      </c>
      <c r="F6" s="80">
        <v>100</v>
      </c>
      <c r="G6" s="80">
        <v>50</v>
      </c>
      <c r="H6" s="80" t="s">
        <v>254</v>
      </c>
    </row>
    <row r="7" spans="1:8" ht="24" customHeight="1" x14ac:dyDescent="0.2">
      <c r="A7" s="79"/>
      <c r="B7" s="79"/>
      <c r="C7" s="79"/>
      <c r="D7" s="79"/>
      <c r="E7" s="85"/>
      <c r="F7" s="77"/>
      <c r="G7" s="77"/>
      <c r="H7" s="77"/>
    </row>
    <row r="8" spans="1:8" ht="24" customHeight="1" x14ac:dyDescent="0.2">
      <c r="A8" s="79"/>
      <c r="B8" s="79"/>
      <c r="C8" s="79"/>
      <c r="D8" s="79"/>
      <c r="E8" s="85"/>
      <c r="F8" s="77"/>
      <c r="G8" s="77"/>
      <c r="H8" s="77"/>
    </row>
    <row r="9" spans="1:8" ht="24" customHeight="1" x14ac:dyDescent="0.2">
      <c r="A9" s="79"/>
      <c r="B9" s="79"/>
      <c r="C9" s="79"/>
      <c r="D9" s="79"/>
      <c r="E9" s="85"/>
      <c r="F9" s="77"/>
      <c r="G9" s="77"/>
      <c r="H9" s="77"/>
    </row>
    <row r="10" spans="1:8" ht="24" customHeight="1" x14ac:dyDescent="0.2">
      <c r="A10" s="79"/>
      <c r="B10" s="79"/>
      <c r="C10" s="79"/>
      <c r="D10" s="79"/>
      <c r="E10" s="85"/>
      <c r="F10" s="77"/>
      <c r="G10" s="77"/>
      <c r="H10" s="77"/>
    </row>
    <row r="11" spans="1:8" ht="24" customHeight="1" x14ac:dyDescent="0.2">
      <c r="A11" s="79"/>
      <c r="B11" s="79"/>
      <c r="C11" s="79"/>
      <c r="D11" s="79"/>
      <c r="E11" s="85"/>
      <c r="F11" s="77"/>
      <c r="G11" s="77"/>
      <c r="H11" s="77"/>
    </row>
    <row r="12" spans="1:8" ht="24" customHeight="1" x14ac:dyDescent="0.2">
      <c r="A12" s="79"/>
      <c r="B12" s="79"/>
      <c r="C12" s="79"/>
      <c r="D12" s="79"/>
      <c r="E12" s="85"/>
      <c r="F12" s="77"/>
      <c r="G12" s="77"/>
      <c r="H12" s="77"/>
    </row>
    <row r="13" spans="1:8" ht="24" customHeight="1" x14ac:dyDescent="0.2">
      <c r="A13" s="79"/>
      <c r="B13" s="79"/>
      <c r="C13" s="79"/>
      <c r="D13" s="79"/>
      <c r="E13" s="85"/>
      <c r="F13" s="77"/>
      <c r="G13" s="77"/>
      <c r="H13" s="77"/>
    </row>
    <row r="14" spans="1:8" ht="24" customHeight="1" x14ac:dyDescent="0.2">
      <c r="A14" s="79"/>
      <c r="B14" s="79"/>
      <c r="C14" s="79"/>
      <c r="D14" s="79"/>
      <c r="E14" s="85"/>
      <c r="F14" s="77"/>
      <c r="G14" s="77"/>
      <c r="H14" s="77"/>
    </row>
    <row r="15" spans="1:8" ht="24" customHeight="1" x14ac:dyDescent="0.2">
      <c r="A15" s="79"/>
      <c r="B15" s="79"/>
      <c r="C15" s="79"/>
      <c r="D15" s="79"/>
      <c r="E15" s="85"/>
      <c r="F15" s="77"/>
      <c r="G15" s="77"/>
      <c r="H15" s="77"/>
    </row>
    <row r="16" spans="1:8" ht="24" customHeight="1" x14ac:dyDescent="0.2">
      <c r="A16" s="79"/>
      <c r="B16" s="79"/>
      <c r="C16" s="79"/>
      <c r="D16" s="79"/>
      <c r="E16" s="85"/>
      <c r="F16" s="77"/>
      <c r="G16" s="77"/>
      <c r="H16" s="77"/>
    </row>
    <row r="17" spans="1:8" ht="24" customHeight="1" x14ac:dyDescent="0.2">
      <c r="A17" s="79"/>
      <c r="B17" s="79"/>
      <c r="C17" s="79"/>
      <c r="D17" s="79"/>
      <c r="E17" s="85"/>
      <c r="F17" s="77"/>
      <c r="G17" s="77"/>
      <c r="H17" s="77"/>
    </row>
    <row r="18" spans="1:8" ht="24" customHeight="1" x14ac:dyDescent="0.2">
      <c r="A18" s="79"/>
      <c r="B18" s="79"/>
      <c r="C18" s="79"/>
      <c r="D18" s="79"/>
      <c r="E18" s="85"/>
      <c r="F18" s="77"/>
      <c r="G18" s="77"/>
      <c r="H18" s="77"/>
    </row>
    <row r="19" spans="1:8" ht="24" customHeight="1" x14ac:dyDescent="0.2">
      <c r="A19" s="79"/>
      <c r="B19" s="79"/>
      <c r="C19" s="79"/>
      <c r="D19" s="79"/>
      <c r="E19" s="85"/>
      <c r="F19" s="77"/>
      <c r="G19" s="77"/>
      <c r="H19" s="77"/>
    </row>
    <row r="20" spans="1:8" ht="24" customHeight="1" x14ac:dyDescent="0.2">
      <c r="A20" s="79"/>
      <c r="B20" s="79"/>
      <c r="C20" s="79"/>
      <c r="D20" s="79"/>
      <c r="E20" s="85"/>
      <c r="F20" s="77"/>
      <c r="G20" s="77"/>
      <c r="H20" s="77"/>
    </row>
    <row r="21" spans="1:8" ht="18" customHeight="1" x14ac:dyDescent="0.2">
      <c r="A21" t="s">
        <v>258</v>
      </c>
      <c r="B21" t="s">
        <v>259</v>
      </c>
    </row>
    <row r="22" spans="1:8" ht="18" customHeight="1" x14ac:dyDescent="0.2"/>
    <row r="23" spans="1:8" ht="18" customHeight="1" x14ac:dyDescent="0.2"/>
    <row r="24" spans="1:8" ht="18" customHeight="1" x14ac:dyDescent="0.2"/>
    <row r="25" spans="1:8" ht="18" customHeight="1" x14ac:dyDescent="0.2"/>
    <row r="26" spans="1:8" ht="18" customHeight="1" x14ac:dyDescent="0.2"/>
    <row r="27" spans="1:8" ht="18" customHeight="1" x14ac:dyDescent="0.2"/>
    <row r="28" spans="1:8" ht="18" customHeight="1" x14ac:dyDescent="0.2"/>
    <row r="29" spans="1:8" ht="18" customHeight="1" x14ac:dyDescent="0.2"/>
    <row r="30" spans="1:8" ht="18" customHeight="1" x14ac:dyDescent="0.2"/>
    <row r="31" spans="1:8" ht="18" customHeight="1" x14ac:dyDescent="0.2"/>
    <row r="32" spans="1:8" ht="18" customHeight="1" x14ac:dyDescent="0.2"/>
    <row r="33" ht="18" customHeight="1" x14ac:dyDescent="0.2"/>
    <row r="34" ht="18" customHeight="1" x14ac:dyDescent="0.2"/>
    <row r="35" ht="18" customHeight="1" x14ac:dyDescent="0.2"/>
    <row r="36" ht="18" customHeight="1" x14ac:dyDescent="0.2"/>
  </sheetData>
  <mergeCells count="7">
    <mergeCell ref="A5:A6"/>
    <mergeCell ref="F3:H3"/>
    <mergeCell ref="A3:A4"/>
    <mergeCell ref="B3:B4"/>
    <mergeCell ref="C3:C4"/>
    <mergeCell ref="E3:E4"/>
    <mergeCell ref="D3:D4"/>
  </mergeCells>
  <phoneticPr fontId="13"/>
  <pageMargins left="0.51181102362204722" right="0.1574803149606299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090E9-13B5-4370-B177-78FFB88EC389}">
  <dimension ref="B2:H31"/>
  <sheetViews>
    <sheetView view="pageBreakPreview" zoomScale="115" zoomScaleNormal="100" zoomScaleSheetLayoutView="115" workbookViewId="0">
      <selection activeCell="B3" sqref="B3"/>
    </sheetView>
  </sheetViews>
  <sheetFormatPr defaultRowHeight="13.2" x14ac:dyDescent="0.2"/>
  <cols>
    <col min="1" max="1" width="3.21875" style="89" customWidth="1"/>
    <col min="2" max="2" width="19.109375" style="89" customWidth="1"/>
    <col min="3" max="3" width="7.77734375" style="89" customWidth="1"/>
    <col min="4" max="4" width="13.44140625" style="89" customWidth="1"/>
    <col min="5" max="5" width="16.109375" style="89" bestFit="1" customWidth="1"/>
    <col min="6" max="6" width="13.88671875" style="89" bestFit="1" customWidth="1"/>
    <col min="7" max="7" width="3.88671875" style="89" bestFit="1" customWidth="1"/>
    <col min="8" max="8" width="12.21875" style="89" bestFit="1" customWidth="1"/>
    <col min="9" max="9" width="4.21875" style="89" customWidth="1"/>
    <col min="10" max="16384" width="8.88671875" style="89"/>
  </cols>
  <sheetData>
    <row r="2" spans="2:8" x14ac:dyDescent="0.2">
      <c r="B2" s="98" t="s">
        <v>366</v>
      </c>
      <c r="F2" s="97" t="s">
        <v>3</v>
      </c>
      <c r="G2" s="96"/>
      <c r="H2" s="89" t="s">
        <v>4</v>
      </c>
    </row>
    <row r="4" spans="2:8" x14ac:dyDescent="0.2">
      <c r="B4" s="244" t="s">
        <v>5</v>
      </c>
      <c r="C4" s="244"/>
      <c r="D4" s="245"/>
      <c r="E4" s="245"/>
    </row>
    <row r="5" spans="2:8" x14ac:dyDescent="0.2">
      <c r="B5" s="244" t="s">
        <v>33</v>
      </c>
      <c r="C5" s="244"/>
      <c r="D5" s="246">
        <f>H10</f>
        <v>0</v>
      </c>
      <c r="E5" s="246"/>
      <c r="F5" s="89" t="s">
        <v>277</v>
      </c>
    </row>
    <row r="6" spans="2:8" x14ac:dyDescent="0.2">
      <c r="B6" s="244" t="s">
        <v>208</v>
      </c>
      <c r="C6" s="244"/>
      <c r="D6" s="245"/>
      <c r="E6" s="245"/>
      <c r="F6" s="89" t="s">
        <v>209</v>
      </c>
    </row>
    <row r="8" spans="2:8" x14ac:dyDescent="0.2">
      <c r="B8" s="95" t="s">
        <v>276</v>
      </c>
    </row>
    <row r="9" spans="2:8" x14ac:dyDescent="0.2">
      <c r="B9" s="94" t="s">
        <v>275</v>
      </c>
      <c r="C9" s="94" t="s">
        <v>267</v>
      </c>
      <c r="D9" s="94" t="s">
        <v>274</v>
      </c>
      <c r="E9" s="94" t="s">
        <v>267</v>
      </c>
      <c r="F9" s="94" t="s">
        <v>273</v>
      </c>
      <c r="G9" s="94" t="s">
        <v>266</v>
      </c>
      <c r="H9" s="94" t="s">
        <v>272</v>
      </c>
    </row>
    <row r="10" spans="2:8" x14ac:dyDescent="0.2">
      <c r="B10" s="93"/>
      <c r="C10" s="94" t="s">
        <v>267</v>
      </c>
      <c r="D10" s="93"/>
      <c r="E10" s="94" t="s">
        <v>267</v>
      </c>
      <c r="F10" s="93"/>
      <c r="G10" s="94" t="s">
        <v>266</v>
      </c>
      <c r="H10" s="89">
        <f>B10*D10*F10</f>
        <v>0</v>
      </c>
    </row>
    <row r="12" spans="2:8" x14ac:dyDescent="0.2">
      <c r="B12" s="89" t="s">
        <v>271</v>
      </c>
    </row>
    <row r="13" spans="2:8" x14ac:dyDescent="0.2">
      <c r="B13" s="89" t="s">
        <v>270</v>
      </c>
      <c r="C13" s="94" t="s">
        <v>267</v>
      </c>
      <c r="D13" s="89" t="s">
        <v>269</v>
      </c>
      <c r="E13" s="94" t="s">
        <v>266</v>
      </c>
      <c r="F13" s="89" t="s">
        <v>268</v>
      </c>
    </row>
    <row r="14" spans="2:8" x14ac:dyDescent="0.2">
      <c r="B14" s="93"/>
      <c r="C14" s="94" t="s">
        <v>267</v>
      </c>
      <c r="D14" s="93"/>
      <c r="E14" s="94" t="s">
        <v>266</v>
      </c>
      <c r="F14" s="92">
        <f>B14*D14/1000</f>
        <v>0</v>
      </c>
    </row>
    <row r="16" spans="2:8" x14ac:dyDescent="0.2">
      <c r="B16" s="89" t="s">
        <v>265</v>
      </c>
    </row>
    <row r="18" spans="2:6" x14ac:dyDescent="0.2">
      <c r="B18" s="90" t="s">
        <v>264</v>
      </c>
      <c r="C18" s="90" t="s">
        <v>263</v>
      </c>
      <c r="D18" s="244" t="s">
        <v>262</v>
      </c>
      <c r="E18" s="244"/>
      <c r="F18" s="91" t="s">
        <v>261</v>
      </c>
    </row>
    <row r="19" spans="2:6" x14ac:dyDescent="0.2">
      <c r="B19" s="96" t="s">
        <v>178</v>
      </c>
      <c r="C19" s="96"/>
      <c r="D19" s="245"/>
      <c r="E19" s="245"/>
      <c r="F19" s="96"/>
    </row>
    <row r="20" spans="2:6" x14ac:dyDescent="0.2">
      <c r="B20" s="96"/>
      <c r="C20" s="96"/>
      <c r="D20" s="245"/>
      <c r="E20" s="245"/>
      <c r="F20" s="96"/>
    </row>
    <row r="21" spans="2:6" x14ac:dyDescent="0.2">
      <c r="B21" s="102"/>
      <c r="C21" s="96"/>
      <c r="D21" s="245"/>
      <c r="E21" s="245"/>
      <c r="F21" s="96"/>
    </row>
    <row r="22" spans="2:6" x14ac:dyDescent="0.2">
      <c r="B22" s="102"/>
      <c r="C22" s="96"/>
      <c r="D22" s="245"/>
      <c r="E22" s="245"/>
      <c r="F22" s="96"/>
    </row>
    <row r="23" spans="2:6" x14ac:dyDescent="0.2">
      <c r="B23" s="96"/>
      <c r="C23" s="96"/>
      <c r="D23" s="245"/>
      <c r="E23" s="245"/>
      <c r="F23" s="96"/>
    </row>
    <row r="24" spans="2:6" x14ac:dyDescent="0.2">
      <c r="B24" s="96"/>
      <c r="C24" s="96"/>
      <c r="D24" s="245"/>
      <c r="E24" s="245"/>
      <c r="F24" s="96"/>
    </row>
    <row r="25" spans="2:6" x14ac:dyDescent="0.2">
      <c r="B25" s="96" t="s">
        <v>260</v>
      </c>
      <c r="C25" s="96"/>
      <c r="D25" s="245"/>
      <c r="E25" s="245"/>
      <c r="F25" s="96"/>
    </row>
    <row r="26" spans="2:6" x14ac:dyDescent="0.2">
      <c r="B26" s="96"/>
      <c r="C26" s="96"/>
      <c r="D26" s="245"/>
      <c r="E26" s="245"/>
      <c r="F26" s="96"/>
    </row>
    <row r="27" spans="2:6" x14ac:dyDescent="0.2">
      <c r="B27" s="96"/>
      <c r="C27" s="96"/>
      <c r="D27" s="245"/>
      <c r="E27" s="245"/>
      <c r="F27" s="96"/>
    </row>
    <row r="28" spans="2:6" x14ac:dyDescent="0.2">
      <c r="B28" s="96"/>
      <c r="C28" s="96"/>
      <c r="D28" s="245"/>
      <c r="E28" s="245"/>
      <c r="F28" s="96"/>
    </row>
    <row r="30" spans="2:6" x14ac:dyDescent="0.2">
      <c r="E30" s="101" t="s">
        <v>292</v>
      </c>
      <c r="F30" s="100"/>
    </row>
    <row r="31" spans="2:6" x14ac:dyDescent="0.2">
      <c r="E31" s="101" t="s">
        <v>291</v>
      </c>
      <c r="F31" s="132" t="e">
        <f>F30/F14</f>
        <v>#DIV/0!</v>
      </c>
    </row>
  </sheetData>
  <mergeCells count="17">
    <mergeCell ref="D27:E27"/>
    <mergeCell ref="D28:E28"/>
    <mergeCell ref="D18:E18"/>
    <mergeCell ref="D19:E19"/>
    <mergeCell ref="D20:E20"/>
    <mergeCell ref="D21:E21"/>
    <mergeCell ref="D22:E22"/>
    <mergeCell ref="D23:E23"/>
    <mergeCell ref="D24:E24"/>
    <mergeCell ref="D25:E25"/>
    <mergeCell ref="D26:E26"/>
    <mergeCell ref="B4:C4"/>
    <mergeCell ref="D4:E4"/>
    <mergeCell ref="B5:C5"/>
    <mergeCell ref="D5:E5"/>
    <mergeCell ref="B6:C6"/>
    <mergeCell ref="D6:E6"/>
  </mergeCells>
  <phoneticPr fontId="13"/>
  <pageMargins left="0.7" right="0.7" top="0.75" bottom="0.75" header="0.3" footer="0.3"/>
  <pageSetup paperSize="9" scale="85"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0243-6F9F-49CA-8CDC-99B49780F83C}">
  <sheetPr>
    <pageSetUpPr fitToPage="1"/>
  </sheetPr>
  <dimension ref="B1:K21"/>
  <sheetViews>
    <sheetView view="pageBreakPreview" zoomScale="115" zoomScaleNormal="80" zoomScaleSheetLayoutView="115" workbookViewId="0">
      <selection activeCell="B2" sqref="B2"/>
    </sheetView>
  </sheetViews>
  <sheetFormatPr defaultColWidth="8.77734375" defaultRowHeight="13.2" x14ac:dyDescent="0.2"/>
  <cols>
    <col min="1" max="1" width="4.5546875" style="2" customWidth="1"/>
    <col min="2" max="2" width="14" style="2" customWidth="1"/>
    <col min="3" max="3" width="16.21875" style="2" customWidth="1"/>
    <col min="4" max="4" width="6.33203125" style="2" customWidth="1"/>
    <col min="5" max="5" width="3.77734375" style="2" bestFit="1" customWidth="1"/>
    <col min="6" max="6" width="15.21875" style="2" customWidth="1"/>
    <col min="7" max="7" width="7.6640625" style="2" customWidth="1"/>
    <col min="8" max="8" width="15.33203125" style="2" customWidth="1"/>
    <col min="9" max="16384" width="8.77734375" style="2"/>
  </cols>
  <sheetData>
    <row r="1" spans="2:11" x14ac:dyDescent="0.2">
      <c r="B1" s="1" t="s">
        <v>367</v>
      </c>
    </row>
    <row r="2" spans="2:11" x14ac:dyDescent="0.2">
      <c r="G2" s="3"/>
    </row>
    <row r="3" spans="2:11" x14ac:dyDescent="0.2">
      <c r="B3" s="141" t="s">
        <v>5</v>
      </c>
      <c r="C3" s="141"/>
      <c r="D3" s="142" t="s">
        <v>180</v>
      </c>
      <c r="E3" s="142"/>
    </row>
    <row r="4" spans="2:11" x14ac:dyDescent="0.2">
      <c r="B4" s="141" t="s">
        <v>33</v>
      </c>
      <c r="C4" s="141"/>
      <c r="D4" s="143">
        <v>60</v>
      </c>
      <c r="E4" s="143"/>
      <c r="F4" s="2" t="s">
        <v>7</v>
      </c>
      <c r="K4" s="2" t="s">
        <v>207</v>
      </c>
    </row>
    <row r="5" spans="2:11" x14ac:dyDescent="0.2">
      <c r="B5" s="141" t="s">
        <v>208</v>
      </c>
      <c r="C5" s="141"/>
      <c r="D5" s="142">
        <v>100</v>
      </c>
      <c r="E5" s="142"/>
      <c r="F5" s="2" t="s">
        <v>209</v>
      </c>
    </row>
    <row r="7" spans="2:11" x14ac:dyDescent="0.2">
      <c r="B7" s="1" t="s">
        <v>210</v>
      </c>
    </row>
    <row r="8" spans="2:11" x14ac:dyDescent="0.2">
      <c r="B8" s="13" t="s">
        <v>211</v>
      </c>
      <c r="C8" s="4" t="s">
        <v>212</v>
      </c>
    </row>
    <row r="9" spans="2:11" x14ac:dyDescent="0.2">
      <c r="B9" s="13" t="s">
        <v>213</v>
      </c>
      <c r="C9" s="6">
        <v>2</v>
      </c>
      <c r="D9" s="2" t="s">
        <v>32</v>
      </c>
    </row>
    <row r="10" spans="2:11" x14ac:dyDescent="0.2">
      <c r="B10" s="13" t="s">
        <v>214</v>
      </c>
      <c r="C10" s="6">
        <v>5.6</v>
      </c>
      <c r="D10" s="2" t="s">
        <v>215</v>
      </c>
    </row>
    <row r="11" spans="2:11" x14ac:dyDescent="0.2">
      <c r="B11" s="105" t="s">
        <v>216</v>
      </c>
      <c r="C11" s="104">
        <f>C9*C10</f>
        <v>11.2</v>
      </c>
      <c r="D11" s="2" t="s">
        <v>215</v>
      </c>
    </row>
    <row r="12" spans="2:11" x14ac:dyDescent="0.2">
      <c r="C12" s="44"/>
    </row>
    <row r="13" spans="2:11" x14ac:dyDescent="0.2">
      <c r="B13" s="1" t="s">
        <v>217</v>
      </c>
      <c r="D13" s="1"/>
    </row>
    <row r="14" spans="2:11" x14ac:dyDescent="0.2">
      <c r="B14" s="6">
        <v>33</v>
      </c>
      <c r="C14" s="44" t="s">
        <v>218</v>
      </c>
      <c r="D14" s="6">
        <v>10</v>
      </c>
      <c r="E14" s="2" t="s">
        <v>219</v>
      </c>
      <c r="F14" s="2" t="s">
        <v>220</v>
      </c>
      <c r="G14" s="6">
        <v>5.45</v>
      </c>
      <c r="H14" s="2" t="s">
        <v>221</v>
      </c>
    </row>
    <row r="16" spans="2:11" x14ac:dyDescent="0.2">
      <c r="B16" s="54" t="s">
        <v>222</v>
      </c>
      <c r="C16" s="103">
        <f>G14/B14*D4</f>
        <v>9.9090909090909101</v>
      </c>
      <c r="D16" s="55" t="s">
        <v>215</v>
      </c>
    </row>
    <row r="18" spans="2:2" x14ac:dyDescent="0.2">
      <c r="B18" s="1" t="s">
        <v>223</v>
      </c>
    </row>
    <row r="19" spans="2:2" x14ac:dyDescent="0.2">
      <c r="B19" s="1"/>
    </row>
    <row r="20" spans="2:2" x14ac:dyDescent="0.2">
      <c r="B20" s="1"/>
    </row>
    <row r="21" spans="2:2" x14ac:dyDescent="0.2">
      <c r="B21" s="1"/>
    </row>
  </sheetData>
  <mergeCells count="6">
    <mergeCell ref="B3:C3"/>
    <mergeCell ref="D3:E3"/>
    <mergeCell ref="B4:C4"/>
    <mergeCell ref="D4:E4"/>
    <mergeCell ref="B5:C5"/>
    <mergeCell ref="D5:E5"/>
  </mergeCells>
  <phoneticPr fontId="13"/>
  <pageMargins left="0.51181102362204722" right="0.1574803149606299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DABFF-6ABC-4C10-92B2-D11B26538E0E}">
  <sheetPr>
    <pageSetUpPr fitToPage="1"/>
  </sheetPr>
  <dimension ref="B1:P44"/>
  <sheetViews>
    <sheetView view="pageBreakPreview" zoomScale="85" zoomScaleNormal="100" zoomScaleSheetLayoutView="85" workbookViewId="0">
      <selection activeCell="L24" sqref="L24"/>
    </sheetView>
  </sheetViews>
  <sheetFormatPr defaultColWidth="8.77734375" defaultRowHeight="13.2" x14ac:dyDescent="0.2"/>
  <cols>
    <col min="1" max="1" width="4.5546875" style="119" customWidth="1"/>
    <col min="2" max="2" width="17" style="119" customWidth="1"/>
    <col min="3" max="9" width="13.77734375" style="119" customWidth="1"/>
    <col min="10" max="10" width="15.77734375" style="119" bestFit="1" customWidth="1"/>
    <col min="11" max="11" width="11.88671875" style="119" bestFit="1" customWidth="1"/>
    <col min="12" max="12" width="14.33203125" style="119" bestFit="1" customWidth="1"/>
    <col min="13" max="13" width="8" style="119" bestFit="1" customWidth="1"/>
    <col min="14" max="14" width="14.33203125" style="119" bestFit="1" customWidth="1"/>
    <col min="15" max="15" width="8.77734375" style="119"/>
    <col min="16" max="16" width="18.109375" style="119" bestFit="1" customWidth="1"/>
    <col min="17" max="16384" width="8.77734375" style="119"/>
  </cols>
  <sheetData>
    <row r="1" spans="2:13" ht="30" customHeight="1" x14ac:dyDescent="0.2">
      <c r="B1" s="118" t="s">
        <v>320</v>
      </c>
      <c r="G1" s="120"/>
      <c r="H1" s="120"/>
      <c r="I1" s="120"/>
      <c r="J1" s="120"/>
      <c r="K1" s="120"/>
      <c r="L1" s="121"/>
    </row>
    <row r="2" spans="2:13" ht="21" customHeight="1" x14ac:dyDescent="0.2">
      <c r="B2" s="120"/>
      <c r="G2" s="120"/>
      <c r="H2" s="120"/>
      <c r="I2" s="120"/>
      <c r="J2" s="120"/>
      <c r="K2" s="120"/>
    </row>
    <row r="3" spans="2:13" ht="30" customHeight="1" x14ac:dyDescent="0.2">
      <c r="B3" s="122" t="s">
        <v>109</v>
      </c>
      <c r="C3" s="275" t="s">
        <v>177</v>
      </c>
      <c r="D3" s="276"/>
      <c r="E3" s="277"/>
      <c r="F3" s="278" t="s">
        <v>111</v>
      </c>
      <c r="G3" s="279"/>
      <c r="H3" s="280" t="s">
        <v>321</v>
      </c>
      <c r="I3" s="281"/>
      <c r="J3" s="282" t="s">
        <v>6</v>
      </c>
      <c r="K3" s="283"/>
      <c r="L3" s="248" t="s">
        <v>363</v>
      </c>
      <c r="M3" s="249"/>
    </row>
    <row r="4" spans="2:13" ht="19.8" customHeight="1" x14ac:dyDescent="0.2">
      <c r="E4" s="120"/>
      <c r="F4" s="120"/>
      <c r="G4" s="120"/>
      <c r="H4" s="120"/>
      <c r="I4" s="120"/>
      <c r="J4" s="120"/>
    </row>
    <row r="5" spans="2:13" ht="19.8" customHeight="1" x14ac:dyDescent="0.2">
      <c r="B5" s="119" t="s">
        <v>181</v>
      </c>
      <c r="E5" s="120"/>
      <c r="G5" s="120"/>
      <c r="H5" s="120"/>
      <c r="I5" s="120"/>
      <c r="J5" s="120"/>
    </row>
    <row r="6" spans="2:13" ht="19.8" customHeight="1" x14ac:dyDescent="0.2">
      <c r="B6" s="123" t="s">
        <v>182</v>
      </c>
      <c r="C6" s="272" t="s">
        <v>322</v>
      </c>
      <c r="D6" s="134"/>
      <c r="E6" s="272" t="s">
        <v>111</v>
      </c>
      <c r="F6" s="134"/>
      <c r="G6" s="272" t="s">
        <v>323</v>
      </c>
      <c r="H6" s="134"/>
      <c r="I6" s="272" t="s">
        <v>324</v>
      </c>
      <c r="J6" s="134"/>
      <c r="K6" s="120"/>
    </row>
    <row r="7" spans="2:13" ht="27" customHeight="1" x14ac:dyDescent="0.2">
      <c r="B7" s="124">
        <v>1</v>
      </c>
      <c r="C7" s="271" t="s">
        <v>180</v>
      </c>
      <c r="D7" s="134"/>
      <c r="E7" s="271" t="s">
        <v>325</v>
      </c>
      <c r="F7" s="134"/>
      <c r="G7" s="284" t="s">
        <v>361</v>
      </c>
      <c r="H7" s="134"/>
      <c r="I7" s="271" t="s">
        <v>326</v>
      </c>
      <c r="J7" s="134"/>
      <c r="K7" s="120"/>
    </row>
    <row r="8" spans="2:13" ht="27" customHeight="1" x14ac:dyDescent="0.2">
      <c r="B8" s="124">
        <v>2</v>
      </c>
      <c r="C8" s="271" t="s">
        <v>180</v>
      </c>
      <c r="D8" s="134"/>
      <c r="E8" s="271" t="s">
        <v>325</v>
      </c>
      <c r="F8" s="134"/>
      <c r="G8" s="271" t="s">
        <v>327</v>
      </c>
      <c r="H8" s="134"/>
      <c r="I8" s="271" t="s">
        <v>326</v>
      </c>
      <c r="J8" s="134"/>
      <c r="K8" s="120"/>
    </row>
    <row r="9" spans="2:13" ht="27" customHeight="1" x14ac:dyDescent="0.2">
      <c r="B9" s="124">
        <v>3</v>
      </c>
      <c r="C9" s="271" t="s">
        <v>180</v>
      </c>
      <c r="D9" s="134"/>
      <c r="E9" s="271" t="s">
        <v>328</v>
      </c>
      <c r="F9" s="134"/>
      <c r="G9" s="271" t="s">
        <v>329</v>
      </c>
      <c r="H9" s="134"/>
      <c r="I9" s="271" t="s">
        <v>326</v>
      </c>
      <c r="J9" s="134"/>
      <c r="K9" s="120"/>
    </row>
    <row r="10" spans="2:13" ht="19.8" customHeight="1" x14ac:dyDescent="0.2">
      <c r="B10" s="125"/>
      <c r="C10" s="125"/>
      <c r="E10" s="120"/>
      <c r="F10" s="120"/>
      <c r="G10" s="120"/>
      <c r="H10" s="120"/>
      <c r="I10" s="120"/>
      <c r="J10" s="120"/>
    </row>
    <row r="11" spans="2:13" ht="26.4" customHeight="1" x14ac:dyDescent="0.2">
      <c r="B11" s="119" t="s">
        <v>188</v>
      </c>
      <c r="E11" s="120"/>
      <c r="F11" s="120"/>
      <c r="G11" s="120"/>
      <c r="H11" s="120"/>
      <c r="I11" s="120"/>
      <c r="J11" s="120"/>
      <c r="K11" s="126"/>
    </row>
    <row r="12" spans="2:13" ht="25.05" customHeight="1" x14ac:dyDescent="0.2">
      <c r="B12" s="123" t="s">
        <v>110</v>
      </c>
      <c r="C12" s="272" t="s">
        <v>121</v>
      </c>
      <c r="D12" s="273"/>
      <c r="E12" s="274"/>
      <c r="F12" s="262" t="s">
        <v>122</v>
      </c>
      <c r="G12" s="262"/>
      <c r="H12" s="123" t="s">
        <v>120</v>
      </c>
      <c r="I12" s="262" t="s">
        <v>192</v>
      </c>
      <c r="J12" s="262"/>
    </row>
    <row r="13" spans="2:13" ht="27.6" customHeight="1" x14ac:dyDescent="0.2">
      <c r="B13" s="263" t="s">
        <v>330</v>
      </c>
      <c r="C13" s="266" t="s">
        <v>359</v>
      </c>
      <c r="D13" s="267"/>
      <c r="E13" s="268"/>
      <c r="F13" s="269" t="s">
        <v>331</v>
      </c>
      <c r="G13" s="269"/>
      <c r="H13" s="127">
        <v>19</v>
      </c>
      <c r="I13" s="270"/>
      <c r="J13" s="270"/>
    </row>
    <row r="14" spans="2:13" ht="27.6" customHeight="1" x14ac:dyDescent="0.2">
      <c r="B14" s="264"/>
      <c r="C14" s="266" t="s">
        <v>357</v>
      </c>
      <c r="D14" s="267"/>
      <c r="E14" s="268"/>
      <c r="F14" s="269" t="s">
        <v>358</v>
      </c>
      <c r="G14" s="269"/>
      <c r="H14" s="127">
        <v>1</v>
      </c>
      <c r="I14" s="270"/>
      <c r="J14" s="270"/>
    </row>
    <row r="15" spans="2:13" ht="27.6" customHeight="1" x14ac:dyDescent="0.2">
      <c r="B15" s="264"/>
      <c r="C15" s="266" t="s">
        <v>333</v>
      </c>
      <c r="D15" s="267"/>
      <c r="E15" s="268"/>
      <c r="F15" s="269" t="s">
        <v>334</v>
      </c>
      <c r="G15" s="269"/>
      <c r="H15" s="127">
        <v>1</v>
      </c>
      <c r="I15" s="270"/>
      <c r="J15" s="270"/>
    </row>
    <row r="16" spans="2:13" ht="27.6" customHeight="1" x14ac:dyDescent="0.2">
      <c r="B16" s="265"/>
      <c r="C16" s="266" t="s">
        <v>335</v>
      </c>
      <c r="D16" s="267"/>
      <c r="E16" s="268"/>
      <c r="F16" s="269" t="s">
        <v>336</v>
      </c>
      <c r="G16" s="269"/>
      <c r="H16" s="127">
        <v>1</v>
      </c>
      <c r="I16" s="270"/>
      <c r="J16" s="270"/>
    </row>
    <row r="17" spans="2:16" ht="27.6" customHeight="1" x14ac:dyDescent="0.2">
      <c r="B17" s="263" t="s">
        <v>337</v>
      </c>
      <c r="C17" s="266" t="s">
        <v>338</v>
      </c>
      <c r="D17" s="267"/>
      <c r="E17" s="268"/>
      <c r="F17" s="269" t="s">
        <v>331</v>
      </c>
      <c r="G17" s="269"/>
      <c r="H17" s="127">
        <v>12</v>
      </c>
      <c r="I17" s="270"/>
      <c r="J17" s="270"/>
    </row>
    <row r="18" spans="2:16" ht="27.6" customHeight="1" x14ac:dyDescent="0.2">
      <c r="B18" s="264"/>
      <c r="C18" s="266" t="s">
        <v>356</v>
      </c>
      <c r="D18" s="267"/>
      <c r="E18" s="268"/>
      <c r="F18" s="269" t="s">
        <v>332</v>
      </c>
      <c r="G18" s="269"/>
      <c r="H18" s="127">
        <v>1</v>
      </c>
      <c r="I18" s="270"/>
      <c r="J18" s="270"/>
    </row>
    <row r="19" spans="2:16" ht="27.6" customHeight="1" x14ac:dyDescent="0.2">
      <c r="B19" s="264"/>
      <c r="C19" s="266" t="s">
        <v>333</v>
      </c>
      <c r="D19" s="267"/>
      <c r="E19" s="268"/>
      <c r="F19" s="269" t="s">
        <v>360</v>
      </c>
      <c r="G19" s="269"/>
      <c r="H19" s="127">
        <v>1</v>
      </c>
      <c r="I19" s="270"/>
      <c r="J19" s="270"/>
    </row>
    <row r="20" spans="2:16" ht="27.6" customHeight="1" x14ac:dyDescent="0.2">
      <c r="B20" s="265"/>
      <c r="C20" s="266" t="s">
        <v>335</v>
      </c>
      <c r="D20" s="267"/>
      <c r="E20" s="268"/>
      <c r="F20" s="269" t="s">
        <v>342</v>
      </c>
      <c r="G20" s="269"/>
      <c r="H20" s="127">
        <v>1</v>
      </c>
      <c r="I20" s="270"/>
      <c r="J20" s="270"/>
    </row>
    <row r="21" spans="2:16" ht="27.6" customHeight="1" x14ac:dyDescent="0.2">
      <c r="B21" s="270" t="s">
        <v>339</v>
      </c>
      <c r="C21" s="266" t="s">
        <v>338</v>
      </c>
      <c r="D21" s="267"/>
      <c r="E21" s="268"/>
      <c r="F21" s="269" t="s">
        <v>331</v>
      </c>
      <c r="G21" s="269"/>
      <c r="H21" s="127">
        <v>10</v>
      </c>
      <c r="I21" s="270"/>
      <c r="J21" s="270"/>
    </row>
    <row r="22" spans="2:16" ht="27.6" customHeight="1" x14ac:dyDescent="0.2">
      <c r="B22" s="135"/>
      <c r="C22" s="266" t="s">
        <v>356</v>
      </c>
      <c r="D22" s="267"/>
      <c r="E22" s="268"/>
      <c r="F22" s="269" t="s">
        <v>332</v>
      </c>
      <c r="G22" s="269"/>
      <c r="H22" s="127">
        <v>1</v>
      </c>
      <c r="I22" s="270"/>
      <c r="J22" s="270"/>
    </row>
    <row r="23" spans="2:16" ht="27.6" customHeight="1" x14ac:dyDescent="0.2">
      <c r="B23" s="135"/>
      <c r="C23" s="266" t="s">
        <v>340</v>
      </c>
      <c r="D23" s="267"/>
      <c r="E23" s="268"/>
      <c r="F23" s="269" t="s">
        <v>341</v>
      </c>
      <c r="G23" s="269"/>
      <c r="H23" s="127">
        <v>1</v>
      </c>
      <c r="I23" s="270"/>
      <c r="J23" s="270"/>
    </row>
    <row r="24" spans="2:16" ht="25.05" customHeight="1" x14ac:dyDescent="0.2">
      <c r="B24" s="135"/>
      <c r="C24" s="266" t="s">
        <v>335</v>
      </c>
      <c r="D24" s="267"/>
      <c r="E24" s="268"/>
      <c r="F24" s="269" t="s">
        <v>342</v>
      </c>
      <c r="G24" s="269"/>
      <c r="H24" s="127">
        <v>1</v>
      </c>
      <c r="I24" s="270"/>
      <c r="J24" s="270"/>
    </row>
    <row r="25" spans="2:16" ht="25.05" customHeight="1" x14ac:dyDescent="0.2">
      <c r="B25" s="128" t="s">
        <v>343</v>
      </c>
    </row>
    <row r="26" spans="2:16" ht="14.4" x14ac:dyDescent="0.2">
      <c r="B26" s="128" t="s">
        <v>344</v>
      </c>
    </row>
    <row r="27" spans="2:16" x14ac:dyDescent="0.2">
      <c r="B27" s="252" t="s">
        <v>193</v>
      </c>
      <c r="C27" s="253"/>
      <c r="D27" s="253"/>
      <c r="E27" s="253"/>
      <c r="F27" s="253"/>
      <c r="G27" s="253"/>
      <c r="H27" s="253"/>
      <c r="I27" s="253"/>
      <c r="J27" s="254"/>
      <c r="K27" s="252" t="s">
        <v>196</v>
      </c>
      <c r="L27" s="254"/>
      <c r="M27" s="252" t="s">
        <v>198</v>
      </c>
      <c r="N27" s="254"/>
      <c r="O27" s="252" t="s">
        <v>199</v>
      </c>
      <c r="P27" s="254"/>
    </row>
    <row r="28" spans="2:16" x14ac:dyDescent="0.2">
      <c r="B28" s="255"/>
      <c r="C28" s="256"/>
      <c r="D28" s="256"/>
      <c r="E28" s="256"/>
      <c r="F28" s="256"/>
      <c r="G28" s="256"/>
      <c r="H28" s="256"/>
      <c r="I28" s="256"/>
      <c r="J28" s="257"/>
      <c r="K28" s="255"/>
      <c r="L28" s="257"/>
      <c r="M28" s="255"/>
      <c r="N28" s="257"/>
      <c r="O28" s="255"/>
      <c r="P28" s="257"/>
    </row>
    <row r="29" spans="2:16" ht="38.4" x14ac:dyDescent="0.2">
      <c r="B29" s="129" t="s">
        <v>148</v>
      </c>
      <c r="C29" s="129" t="s">
        <v>345</v>
      </c>
      <c r="D29" s="129" t="s">
        <v>149</v>
      </c>
      <c r="E29" s="258" t="s">
        <v>150</v>
      </c>
      <c r="F29" s="258"/>
      <c r="G29" s="259" t="s">
        <v>346</v>
      </c>
      <c r="H29" s="260"/>
      <c r="I29" s="259" t="s">
        <v>347</v>
      </c>
      <c r="J29" s="260"/>
      <c r="K29" s="261" t="s">
        <v>151</v>
      </c>
      <c r="L29" s="261"/>
      <c r="M29" s="261" t="s">
        <v>152</v>
      </c>
      <c r="N29" s="261"/>
      <c r="O29" s="262" t="s">
        <v>348</v>
      </c>
      <c r="P29" s="262"/>
    </row>
    <row r="30" spans="2:16" ht="31.8" customHeight="1" x14ac:dyDescent="0.2">
      <c r="B30" s="130">
        <v>1</v>
      </c>
      <c r="C30" s="130">
        <v>50</v>
      </c>
      <c r="D30" s="130">
        <v>38</v>
      </c>
      <c r="E30" s="247">
        <f>B30*C30*D30</f>
        <v>1900</v>
      </c>
      <c r="F30" s="247"/>
      <c r="G30" s="248">
        <v>0.3</v>
      </c>
      <c r="H30" s="249"/>
      <c r="I30" s="250">
        <f>G30*C30*D30</f>
        <v>570</v>
      </c>
      <c r="J30" s="250"/>
      <c r="K30" s="251">
        <v>600</v>
      </c>
      <c r="L30" s="251"/>
      <c r="M30" s="251">
        <v>620</v>
      </c>
      <c r="N30" s="251"/>
      <c r="O30" s="251" t="s">
        <v>201</v>
      </c>
      <c r="P30" s="251"/>
    </row>
    <row r="33" spans="2:16" ht="14.4" x14ac:dyDescent="0.2">
      <c r="B33" s="128" t="s">
        <v>349</v>
      </c>
    </row>
    <row r="34" spans="2:16" x14ac:dyDescent="0.2">
      <c r="B34" s="252" t="s">
        <v>193</v>
      </c>
      <c r="C34" s="253"/>
      <c r="D34" s="253"/>
      <c r="E34" s="253"/>
      <c r="F34" s="253"/>
      <c r="G34" s="253"/>
      <c r="H34" s="253"/>
      <c r="I34" s="253"/>
      <c r="J34" s="254"/>
      <c r="K34" s="252" t="s">
        <v>196</v>
      </c>
      <c r="L34" s="254"/>
      <c r="M34" s="252" t="s">
        <v>198</v>
      </c>
      <c r="N34" s="254"/>
      <c r="O34" s="252" t="s">
        <v>199</v>
      </c>
      <c r="P34" s="254"/>
    </row>
    <row r="35" spans="2:16" x14ac:dyDescent="0.2">
      <c r="B35" s="255"/>
      <c r="C35" s="256"/>
      <c r="D35" s="256"/>
      <c r="E35" s="256"/>
      <c r="F35" s="256"/>
      <c r="G35" s="256"/>
      <c r="H35" s="256"/>
      <c r="I35" s="256"/>
      <c r="J35" s="257"/>
      <c r="K35" s="255"/>
      <c r="L35" s="257"/>
      <c r="M35" s="255"/>
      <c r="N35" s="257"/>
      <c r="O35" s="255"/>
      <c r="P35" s="257"/>
    </row>
    <row r="36" spans="2:16" ht="38.4" x14ac:dyDescent="0.2">
      <c r="B36" s="129" t="s">
        <v>148</v>
      </c>
      <c r="C36" s="129" t="s">
        <v>345</v>
      </c>
      <c r="D36" s="129" t="s">
        <v>149</v>
      </c>
      <c r="E36" s="258" t="s">
        <v>150</v>
      </c>
      <c r="F36" s="258"/>
      <c r="G36" s="259" t="s">
        <v>346</v>
      </c>
      <c r="H36" s="260"/>
      <c r="I36" s="259" t="s">
        <v>347</v>
      </c>
      <c r="J36" s="260"/>
      <c r="K36" s="261" t="s">
        <v>151</v>
      </c>
      <c r="L36" s="261"/>
      <c r="M36" s="261" t="s">
        <v>152</v>
      </c>
      <c r="N36" s="261"/>
      <c r="O36" s="262" t="s">
        <v>348</v>
      </c>
      <c r="P36" s="262"/>
    </row>
    <row r="37" spans="2:16" ht="30.6" customHeight="1" x14ac:dyDescent="0.2">
      <c r="B37" s="130">
        <v>1</v>
      </c>
      <c r="C37" s="130">
        <v>40</v>
      </c>
      <c r="D37" s="130">
        <v>30</v>
      </c>
      <c r="E37" s="247">
        <f>B37*C37*D37</f>
        <v>1200</v>
      </c>
      <c r="F37" s="247"/>
      <c r="G37" s="248">
        <v>0.31</v>
      </c>
      <c r="H37" s="249"/>
      <c r="I37" s="250">
        <f>G37*C37*D37</f>
        <v>372</v>
      </c>
      <c r="J37" s="250"/>
      <c r="K37" s="251">
        <v>416</v>
      </c>
      <c r="L37" s="251"/>
      <c r="M37" s="251">
        <v>430</v>
      </c>
      <c r="N37" s="251"/>
      <c r="O37" s="251" t="s">
        <v>362</v>
      </c>
      <c r="P37" s="251"/>
    </row>
    <row r="40" spans="2:16" ht="14.4" x14ac:dyDescent="0.2">
      <c r="B40" s="128" t="s">
        <v>350</v>
      </c>
    </row>
    <row r="41" spans="2:16" x14ac:dyDescent="0.2">
      <c r="B41" s="252" t="s">
        <v>193</v>
      </c>
      <c r="C41" s="253"/>
      <c r="D41" s="253"/>
      <c r="E41" s="253"/>
      <c r="F41" s="253"/>
      <c r="G41" s="253"/>
      <c r="H41" s="253"/>
      <c r="I41" s="253"/>
      <c r="J41" s="254"/>
      <c r="K41" s="252" t="s">
        <v>196</v>
      </c>
      <c r="L41" s="254"/>
      <c r="M41" s="252" t="s">
        <v>198</v>
      </c>
      <c r="N41" s="254"/>
      <c r="O41" s="252" t="s">
        <v>199</v>
      </c>
      <c r="P41" s="254"/>
    </row>
    <row r="42" spans="2:16" x14ac:dyDescent="0.2">
      <c r="B42" s="255"/>
      <c r="C42" s="256"/>
      <c r="D42" s="256"/>
      <c r="E42" s="256"/>
      <c r="F42" s="256"/>
      <c r="G42" s="256"/>
      <c r="H42" s="256"/>
      <c r="I42" s="256"/>
      <c r="J42" s="257"/>
      <c r="K42" s="255"/>
      <c r="L42" s="257"/>
      <c r="M42" s="255"/>
      <c r="N42" s="257"/>
      <c r="O42" s="255"/>
      <c r="P42" s="257"/>
    </row>
    <row r="43" spans="2:16" ht="38.4" x14ac:dyDescent="0.2">
      <c r="B43" s="129" t="s">
        <v>148</v>
      </c>
      <c r="C43" s="129" t="s">
        <v>345</v>
      </c>
      <c r="D43" s="129" t="s">
        <v>149</v>
      </c>
      <c r="E43" s="258" t="s">
        <v>150</v>
      </c>
      <c r="F43" s="258"/>
      <c r="G43" s="259" t="s">
        <v>346</v>
      </c>
      <c r="H43" s="260"/>
      <c r="I43" s="259" t="s">
        <v>347</v>
      </c>
      <c r="J43" s="260"/>
      <c r="K43" s="261" t="s">
        <v>151</v>
      </c>
      <c r="L43" s="261"/>
      <c r="M43" s="261" t="s">
        <v>152</v>
      </c>
      <c r="N43" s="261"/>
      <c r="O43" s="262" t="s">
        <v>348</v>
      </c>
      <c r="P43" s="262"/>
    </row>
    <row r="44" spans="2:16" ht="30.6" customHeight="1" x14ac:dyDescent="0.2">
      <c r="B44" s="130">
        <v>1</v>
      </c>
      <c r="C44" s="130">
        <v>50</v>
      </c>
      <c r="D44" s="130">
        <v>20</v>
      </c>
      <c r="E44" s="247">
        <f>B44*C44*D44</f>
        <v>1000</v>
      </c>
      <c r="F44" s="247"/>
      <c r="G44" s="248">
        <v>0.38</v>
      </c>
      <c r="H44" s="249"/>
      <c r="I44" s="250">
        <f>G44*C44*D44</f>
        <v>380</v>
      </c>
      <c r="J44" s="250"/>
      <c r="K44" s="251">
        <v>416</v>
      </c>
      <c r="L44" s="251"/>
      <c r="M44" s="251">
        <v>450</v>
      </c>
      <c r="N44" s="251"/>
      <c r="O44" s="251" t="s">
        <v>355</v>
      </c>
      <c r="P44" s="251"/>
    </row>
  </sheetData>
  <mergeCells count="111">
    <mergeCell ref="L3:M3"/>
    <mergeCell ref="C6:D6"/>
    <mergeCell ref="E6:F6"/>
    <mergeCell ref="G6:H6"/>
    <mergeCell ref="I6:J6"/>
    <mergeCell ref="C7:D7"/>
    <mergeCell ref="E7:F7"/>
    <mergeCell ref="G7:H7"/>
    <mergeCell ref="I7:J7"/>
    <mergeCell ref="C8:D8"/>
    <mergeCell ref="E8:F8"/>
    <mergeCell ref="G8:H8"/>
    <mergeCell ref="I8:J8"/>
    <mergeCell ref="C3:E3"/>
    <mergeCell ref="F3:G3"/>
    <mergeCell ref="H3:I3"/>
    <mergeCell ref="J3:K3"/>
    <mergeCell ref="C19:E19"/>
    <mergeCell ref="F19:G19"/>
    <mergeCell ref="I19:J19"/>
    <mergeCell ref="F20:G20"/>
    <mergeCell ref="I20:J20"/>
    <mergeCell ref="C16:E16"/>
    <mergeCell ref="C9:D9"/>
    <mergeCell ref="E9:F9"/>
    <mergeCell ref="G9:H9"/>
    <mergeCell ref="I9:J9"/>
    <mergeCell ref="C12:E12"/>
    <mergeCell ref="F12:G12"/>
    <mergeCell ref="I12:J12"/>
    <mergeCell ref="I18:J18"/>
    <mergeCell ref="B13:B16"/>
    <mergeCell ref="C13:E13"/>
    <mergeCell ref="F13:G13"/>
    <mergeCell ref="I13:J13"/>
    <mergeCell ref="C14:E14"/>
    <mergeCell ref="F14:G14"/>
    <mergeCell ref="I14:J14"/>
    <mergeCell ref="C15:E15"/>
    <mergeCell ref="F15:G15"/>
    <mergeCell ref="I15:J15"/>
    <mergeCell ref="F16:G16"/>
    <mergeCell ref="I16:J16"/>
    <mergeCell ref="B17:B20"/>
    <mergeCell ref="C17:E17"/>
    <mergeCell ref="F17:G17"/>
    <mergeCell ref="I17:J17"/>
    <mergeCell ref="C18:E18"/>
    <mergeCell ref="F18:G18"/>
    <mergeCell ref="E30:F30"/>
    <mergeCell ref="G30:H30"/>
    <mergeCell ref="I30:J30"/>
    <mergeCell ref="C24:E24"/>
    <mergeCell ref="F24:G24"/>
    <mergeCell ref="I24:J24"/>
    <mergeCell ref="B27:J28"/>
    <mergeCell ref="B21:B24"/>
    <mergeCell ref="C21:E21"/>
    <mergeCell ref="F21:G21"/>
    <mergeCell ref="I21:J21"/>
    <mergeCell ref="C22:E22"/>
    <mergeCell ref="F22:G22"/>
    <mergeCell ref="I22:J22"/>
    <mergeCell ref="C23:E23"/>
    <mergeCell ref="F23:G23"/>
    <mergeCell ref="I23:J23"/>
    <mergeCell ref="C20:E20"/>
    <mergeCell ref="K30:L30"/>
    <mergeCell ref="M30:N30"/>
    <mergeCell ref="O30:P30"/>
    <mergeCell ref="O27:P28"/>
    <mergeCell ref="E29:F29"/>
    <mergeCell ref="G29:H29"/>
    <mergeCell ref="I29:J29"/>
    <mergeCell ref="K29:L29"/>
    <mergeCell ref="M29:N29"/>
    <mergeCell ref="O29:P29"/>
    <mergeCell ref="K27:L28"/>
    <mergeCell ref="M27:N28"/>
    <mergeCell ref="E37:F37"/>
    <mergeCell ref="G37:H37"/>
    <mergeCell ref="I37:J37"/>
    <mergeCell ref="K37:L37"/>
    <mergeCell ref="M37:N37"/>
    <mergeCell ref="O37:P37"/>
    <mergeCell ref="B34:J35"/>
    <mergeCell ref="K34:L35"/>
    <mergeCell ref="M34:N35"/>
    <mergeCell ref="O34:P35"/>
    <mergeCell ref="E36:F36"/>
    <mergeCell ref="G36:H36"/>
    <mergeCell ref="I36:J36"/>
    <mergeCell ref="K36:L36"/>
    <mergeCell ref="M36:N36"/>
    <mergeCell ref="O36:P36"/>
    <mergeCell ref="E44:F44"/>
    <mergeCell ref="G44:H44"/>
    <mergeCell ref="I44:J44"/>
    <mergeCell ref="K44:L44"/>
    <mergeCell ref="M44:N44"/>
    <mergeCell ref="O44:P44"/>
    <mergeCell ref="B41:J42"/>
    <mergeCell ref="K41:L42"/>
    <mergeCell ref="M41:N42"/>
    <mergeCell ref="O41:P42"/>
    <mergeCell ref="E43:F43"/>
    <mergeCell ref="G43:H43"/>
    <mergeCell ref="I43:J43"/>
    <mergeCell ref="K43:L43"/>
    <mergeCell ref="M43:N43"/>
    <mergeCell ref="O43:P43"/>
  </mergeCells>
  <phoneticPr fontId="13"/>
  <pageMargins left="0.51181102362204722" right="0.15748031496062992" top="0.74803149606299213" bottom="0.74803149606299213" header="0.31496062992125984" footer="0.31496062992125984"/>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2AFA2-5CCB-4EA1-911D-E59A758D14A3}">
  <sheetPr>
    <pageSetUpPr fitToPage="1"/>
  </sheetPr>
  <dimension ref="A1:F38"/>
  <sheetViews>
    <sheetView workbookViewId="0">
      <selection activeCell="M13" sqref="M13"/>
    </sheetView>
  </sheetViews>
  <sheetFormatPr defaultRowHeight="13.2" x14ac:dyDescent="0.2"/>
  <cols>
    <col min="1" max="1" width="7" customWidth="1"/>
    <col min="2" max="2" width="27.6640625" customWidth="1"/>
    <col min="3" max="3" width="29.77734375" customWidth="1"/>
    <col min="4" max="4" width="14" customWidth="1"/>
    <col min="5" max="6" width="15.77734375" customWidth="1"/>
    <col min="7" max="8" width="11" customWidth="1"/>
  </cols>
  <sheetData>
    <row r="1" spans="1:6" ht="24.6" customHeight="1" x14ac:dyDescent="0.2">
      <c r="A1" s="285" t="s">
        <v>372</v>
      </c>
    </row>
    <row r="2" spans="1:6" ht="32.4" customHeight="1" x14ac:dyDescent="0.2">
      <c r="A2" s="286" t="s">
        <v>256</v>
      </c>
    </row>
    <row r="3" spans="1:6" ht="16.8" customHeight="1" x14ac:dyDescent="0.2">
      <c r="A3" s="133" t="s">
        <v>242</v>
      </c>
      <c r="B3" s="133" t="s">
        <v>243</v>
      </c>
      <c r="C3" s="133" t="s">
        <v>244</v>
      </c>
      <c r="D3" s="138" t="s">
        <v>245</v>
      </c>
      <c r="E3" s="287" t="s">
        <v>368</v>
      </c>
      <c r="F3" s="287" t="s">
        <v>369</v>
      </c>
    </row>
    <row r="4" spans="1:6" ht="26.4" customHeight="1" x14ac:dyDescent="0.2">
      <c r="A4" s="138"/>
      <c r="B4" s="138"/>
      <c r="C4" s="138"/>
      <c r="D4" s="140"/>
      <c r="E4" s="288"/>
      <c r="F4" s="288"/>
    </row>
    <row r="5" spans="1:6" ht="24" customHeight="1" x14ac:dyDescent="0.2">
      <c r="A5" s="136" t="s">
        <v>1</v>
      </c>
      <c r="B5" s="80" t="s">
        <v>2</v>
      </c>
      <c r="C5" s="81" t="s">
        <v>250</v>
      </c>
      <c r="D5" s="81" t="s">
        <v>370</v>
      </c>
      <c r="E5" s="84">
        <v>50</v>
      </c>
      <c r="F5" s="84">
        <v>40</v>
      </c>
    </row>
    <row r="6" spans="1:6" ht="24" customHeight="1" x14ac:dyDescent="0.2">
      <c r="A6" s="137"/>
      <c r="B6" s="80"/>
      <c r="C6" s="81" t="s">
        <v>251</v>
      </c>
      <c r="D6" s="82" t="s">
        <v>370</v>
      </c>
      <c r="E6" s="84">
        <v>30</v>
      </c>
      <c r="F6" s="84">
        <v>25</v>
      </c>
    </row>
    <row r="7" spans="1:6" ht="24" customHeight="1" x14ac:dyDescent="0.2">
      <c r="A7" s="79">
        <v>1</v>
      </c>
      <c r="B7" s="79"/>
      <c r="C7" s="79"/>
      <c r="D7" s="79"/>
      <c r="E7" s="85"/>
      <c r="F7" s="85"/>
    </row>
    <row r="8" spans="1:6" ht="24" customHeight="1" x14ac:dyDescent="0.2">
      <c r="A8" s="79">
        <v>2</v>
      </c>
      <c r="B8" s="79"/>
      <c r="C8" s="79"/>
      <c r="D8" s="79"/>
      <c r="E8" s="85"/>
      <c r="F8" s="85"/>
    </row>
    <row r="9" spans="1:6" ht="24" customHeight="1" x14ac:dyDescent="0.2">
      <c r="A9" s="79">
        <v>3</v>
      </c>
      <c r="B9" s="79"/>
      <c r="C9" s="79"/>
      <c r="D9" s="79"/>
      <c r="E9" s="85"/>
      <c r="F9" s="85"/>
    </row>
    <row r="10" spans="1:6" ht="24" customHeight="1" x14ac:dyDescent="0.2">
      <c r="A10" s="79">
        <v>4</v>
      </c>
      <c r="B10" s="79"/>
      <c r="C10" s="79"/>
      <c r="D10" s="79"/>
      <c r="E10" s="85"/>
      <c r="F10" s="85"/>
    </row>
    <row r="11" spans="1:6" ht="24" customHeight="1" x14ac:dyDescent="0.2">
      <c r="A11" s="79">
        <v>5</v>
      </c>
      <c r="B11" s="79"/>
      <c r="C11" s="79"/>
      <c r="D11" s="79"/>
      <c r="E11" s="85"/>
      <c r="F11" s="85"/>
    </row>
    <row r="12" spans="1:6" ht="24" customHeight="1" x14ac:dyDescent="0.2">
      <c r="A12" s="79">
        <v>6</v>
      </c>
      <c r="B12" s="79"/>
      <c r="C12" s="79"/>
      <c r="D12" s="79"/>
      <c r="E12" s="85"/>
      <c r="F12" s="85"/>
    </row>
    <row r="13" spans="1:6" ht="24" customHeight="1" x14ac:dyDescent="0.2">
      <c r="A13" s="79">
        <v>7</v>
      </c>
      <c r="B13" s="79"/>
      <c r="C13" s="79"/>
      <c r="D13" s="79"/>
      <c r="E13" s="85"/>
      <c r="F13" s="85"/>
    </row>
    <row r="14" spans="1:6" ht="24" customHeight="1" x14ac:dyDescent="0.2">
      <c r="A14" s="79">
        <v>8</v>
      </c>
      <c r="B14" s="79"/>
      <c r="C14" s="79"/>
      <c r="D14" s="79"/>
      <c r="E14" s="85"/>
      <c r="F14" s="85"/>
    </row>
    <row r="15" spans="1:6" ht="24" customHeight="1" x14ac:dyDescent="0.2">
      <c r="A15" s="79">
        <v>9</v>
      </c>
      <c r="B15" s="79"/>
      <c r="C15" s="79"/>
      <c r="D15" s="79"/>
      <c r="E15" s="85"/>
      <c r="F15" s="85"/>
    </row>
    <row r="16" spans="1:6" ht="24" customHeight="1" x14ac:dyDescent="0.2">
      <c r="A16" s="79">
        <v>10</v>
      </c>
      <c r="B16" s="79"/>
      <c r="C16" s="79"/>
      <c r="D16" s="79"/>
      <c r="E16" s="85"/>
      <c r="F16" s="85"/>
    </row>
    <row r="17" spans="1:6" ht="24" customHeight="1" x14ac:dyDescent="0.2">
      <c r="A17" s="79">
        <v>11</v>
      </c>
      <c r="B17" s="79"/>
      <c r="C17" s="79"/>
      <c r="D17" s="79"/>
      <c r="E17" s="85"/>
      <c r="F17" s="85"/>
    </row>
    <row r="18" spans="1:6" ht="24" customHeight="1" x14ac:dyDescent="0.2">
      <c r="A18" s="79">
        <v>12</v>
      </c>
      <c r="B18" s="79"/>
      <c r="C18" s="79"/>
      <c r="D18" s="79"/>
      <c r="E18" s="85"/>
      <c r="F18" s="85"/>
    </row>
    <row r="19" spans="1:6" ht="24" customHeight="1" x14ac:dyDescent="0.2">
      <c r="A19" s="79">
        <v>13</v>
      </c>
      <c r="B19" s="79"/>
      <c r="C19" s="79"/>
      <c r="D19" s="79"/>
      <c r="E19" s="85"/>
      <c r="F19" s="85"/>
    </row>
    <row r="20" spans="1:6" ht="24" customHeight="1" x14ac:dyDescent="0.2">
      <c r="A20" s="79">
        <v>14</v>
      </c>
      <c r="B20" s="79"/>
      <c r="C20" s="79"/>
      <c r="D20" s="79"/>
      <c r="E20" s="85"/>
      <c r="F20" s="85"/>
    </row>
    <row r="21" spans="1:6" ht="24" customHeight="1" x14ac:dyDescent="0.2">
      <c r="A21" s="79">
        <v>15</v>
      </c>
      <c r="B21" s="79"/>
      <c r="C21" s="79"/>
      <c r="D21" s="79"/>
      <c r="E21" s="85"/>
      <c r="F21" s="85"/>
    </row>
    <row r="22" spans="1:6" ht="24" customHeight="1" x14ac:dyDescent="0.2">
      <c r="A22" s="289" t="s">
        <v>371</v>
      </c>
      <c r="B22" s="290"/>
      <c r="C22" s="290"/>
      <c r="D22" s="291"/>
      <c r="E22" s="85">
        <f>SUM(E7:E21)</f>
        <v>0</v>
      </c>
      <c r="F22" s="85">
        <f>SUM(F7:F21)</f>
        <v>0</v>
      </c>
    </row>
    <row r="23" spans="1:6" ht="18" customHeight="1" x14ac:dyDescent="0.2">
      <c r="B23" t="s">
        <v>259</v>
      </c>
    </row>
    <row r="24" spans="1:6" ht="18" customHeight="1" x14ac:dyDescent="0.2"/>
    <row r="25" spans="1:6" ht="18" customHeight="1" x14ac:dyDescent="0.2"/>
    <row r="26" spans="1:6" ht="18" customHeight="1" x14ac:dyDescent="0.2"/>
    <row r="27" spans="1:6" ht="18" customHeight="1" x14ac:dyDescent="0.2"/>
    <row r="28" spans="1:6" ht="18" customHeight="1" x14ac:dyDescent="0.2"/>
    <row r="29" spans="1:6" ht="18" customHeight="1" x14ac:dyDescent="0.2"/>
    <row r="30" spans="1:6" ht="18" customHeight="1" x14ac:dyDescent="0.2"/>
    <row r="31" spans="1:6" ht="18" customHeight="1" x14ac:dyDescent="0.2"/>
    <row r="32" spans="1:6"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sheetData>
  <mergeCells count="8">
    <mergeCell ref="A5:A6"/>
    <mergeCell ref="A22:D22"/>
    <mergeCell ref="A3:A4"/>
    <mergeCell ref="B3:B4"/>
    <mergeCell ref="C3:C4"/>
    <mergeCell ref="D3:D4"/>
    <mergeCell ref="E3:E4"/>
    <mergeCell ref="F3:F4"/>
  </mergeCells>
  <phoneticPr fontId="13"/>
  <pageMargins left="0.51181102362204722" right="0.1574803149606299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F61D-2078-40E5-A49E-4B42F0B659AB}">
  <sheetPr>
    <pageSetUpPr fitToPage="1"/>
  </sheetPr>
  <dimension ref="A1:J19"/>
  <sheetViews>
    <sheetView view="pageBreakPreview" zoomScale="82" zoomScaleNormal="80" zoomScaleSheetLayoutView="82" workbookViewId="0">
      <selection activeCell="H25" sqref="H25"/>
    </sheetView>
  </sheetViews>
  <sheetFormatPr defaultColWidth="8.77734375" defaultRowHeight="13.2" x14ac:dyDescent="0.2"/>
  <cols>
    <col min="1" max="1" width="18.109375" style="2" customWidth="1"/>
    <col min="2" max="2" width="12.21875" style="2" customWidth="1"/>
    <col min="3" max="3" width="7.21875" style="2" customWidth="1"/>
    <col min="4" max="4" width="15.21875" style="2" bestFit="1" customWidth="1"/>
    <col min="5" max="5" width="7.21875" style="2" customWidth="1"/>
    <col min="6" max="6" width="15.21875" style="2" bestFit="1" customWidth="1"/>
    <col min="7" max="7" width="7.21875" style="2" customWidth="1"/>
    <col min="8" max="9" width="8.77734375" style="2"/>
    <col min="10" max="10" width="3.44140625" style="2" bestFit="1" customWidth="1"/>
    <col min="11" max="16384" width="8.77734375" style="2"/>
  </cols>
  <sheetData>
    <row r="1" spans="1:10" x14ac:dyDescent="0.2">
      <c r="A1" s="1" t="s">
        <v>286</v>
      </c>
    </row>
    <row r="2" spans="1:10" x14ac:dyDescent="0.2">
      <c r="F2" s="3" t="s">
        <v>3</v>
      </c>
      <c r="G2" s="4"/>
      <c r="H2" s="2" t="s">
        <v>4</v>
      </c>
    </row>
    <row r="3" spans="1:10" x14ac:dyDescent="0.2">
      <c r="A3" s="141" t="s">
        <v>5</v>
      </c>
      <c r="B3" s="141"/>
      <c r="C3" s="142"/>
      <c r="D3" s="142"/>
    </row>
    <row r="4" spans="1:10" x14ac:dyDescent="0.2">
      <c r="A4" s="141" t="s">
        <v>6</v>
      </c>
      <c r="B4" s="141"/>
      <c r="C4" s="143"/>
      <c r="D4" s="143"/>
      <c r="E4" s="2" t="s">
        <v>7</v>
      </c>
    </row>
    <row r="6" spans="1:10" x14ac:dyDescent="0.2">
      <c r="A6" s="1" t="s">
        <v>8</v>
      </c>
    </row>
    <row r="7" spans="1:10" x14ac:dyDescent="0.2">
      <c r="A7" s="2" t="s">
        <v>9</v>
      </c>
      <c r="B7" s="2" t="s">
        <v>10</v>
      </c>
      <c r="C7" s="4"/>
      <c r="D7" s="2" t="s">
        <v>11</v>
      </c>
      <c r="E7" s="4"/>
      <c r="F7" s="2" t="s">
        <v>12</v>
      </c>
      <c r="G7" s="4"/>
      <c r="H7" s="2" t="s">
        <v>13</v>
      </c>
      <c r="I7" s="7">
        <f>C7*E7*G7</f>
        <v>0</v>
      </c>
      <c r="J7" s="2" t="s">
        <v>7</v>
      </c>
    </row>
    <row r="8" spans="1:10" ht="13.8" thickBot="1" x14ac:dyDescent="0.25">
      <c r="A8" s="2" t="s">
        <v>14</v>
      </c>
      <c r="B8" s="2" t="s">
        <v>10</v>
      </c>
      <c r="C8" s="4"/>
      <c r="D8" s="2" t="s">
        <v>15</v>
      </c>
      <c r="E8" s="4"/>
      <c r="F8" s="2" t="s">
        <v>16</v>
      </c>
      <c r="G8" s="4"/>
      <c r="H8" s="2" t="s">
        <v>13</v>
      </c>
      <c r="I8" s="7">
        <f>C8*E8*G8</f>
        <v>0</v>
      </c>
      <c r="J8" s="2" t="s">
        <v>7</v>
      </c>
    </row>
    <row r="9" spans="1:10" ht="13.8" thickBot="1" x14ac:dyDescent="0.25">
      <c r="H9" s="2" t="s">
        <v>17</v>
      </c>
      <c r="I9" s="8">
        <f>SUM(I7:I8)</f>
        <v>0</v>
      </c>
      <c r="J9" s="2" t="s">
        <v>7</v>
      </c>
    </row>
    <row r="10" spans="1:10" x14ac:dyDescent="0.2">
      <c r="I10" s="9"/>
    </row>
    <row r="11" spans="1:10" x14ac:dyDescent="0.2">
      <c r="A11" s="1" t="s">
        <v>18</v>
      </c>
    </row>
    <row r="12" spans="1:10" x14ac:dyDescent="0.2">
      <c r="A12" s="2" t="s">
        <v>19</v>
      </c>
    </row>
    <row r="13" spans="1:10" x14ac:dyDescent="0.2">
      <c r="A13" s="10" t="s">
        <v>20</v>
      </c>
      <c r="B13" s="144"/>
      <c r="C13" s="145"/>
      <c r="D13" s="146"/>
    </row>
    <row r="14" spans="1:10" x14ac:dyDescent="0.2">
      <c r="A14" s="2" t="s">
        <v>21</v>
      </c>
      <c r="B14" s="11"/>
      <c r="C14" s="2" t="s">
        <v>22</v>
      </c>
    </row>
    <row r="15" spans="1:10" x14ac:dyDescent="0.2">
      <c r="A15" s="2" t="s">
        <v>23</v>
      </c>
      <c r="D15" s="12" t="e">
        <f>E7/B14</f>
        <v>#DIV/0!</v>
      </c>
      <c r="E15" s="2" t="s">
        <v>24</v>
      </c>
      <c r="F15" s="2" t="s">
        <v>25</v>
      </c>
      <c r="G15" s="13" t="e">
        <f>ROUNDUP(D15,0)</f>
        <v>#DIV/0!</v>
      </c>
      <c r="H15" s="2" t="s">
        <v>24</v>
      </c>
    </row>
    <row r="16" spans="1:10" x14ac:dyDescent="0.2">
      <c r="A16" s="2" t="s">
        <v>26</v>
      </c>
      <c r="D16" s="12" t="e">
        <f>E8/B14</f>
        <v>#DIV/0!</v>
      </c>
      <c r="E16" s="2" t="s">
        <v>24</v>
      </c>
      <c r="F16" s="2" t="s">
        <v>25</v>
      </c>
      <c r="G16" s="13" t="e">
        <f>ROUNDUP(D16,0)</f>
        <v>#DIV/0!</v>
      </c>
      <c r="H16" s="2" t="s">
        <v>24</v>
      </c>
    </row>
    <row r="17" spans="1:8" x14ac:dyDescent="0.2">
      <c r="A17" s="2" t="s">
        <v>27</v>
      </c>
      <c r="B17" s="2" t="s">
        <v>28</v>
      </c>
      <c r="G17" s="14" t="e">
        <f>G15*G7</f>
        <v>#DIV/0!</v>
      </c>
      <c r="H17" s="2" t="s">
        <v>29</v>
      </c>
    </row>
    <row r="18" spans="1:8" ht="13.8" thickBot="1" x14ac:dyDescent="0.25">
      <c r="B18" s="2" t="s">
        <v>30</v>
      </c>
      <c r="G18" s="15" t="e">
        <f>G16*G8</f>
        <v>#DIV/0!</v>
      </c>
      <c r="H18" s="2" t="s">
        <v>31</v>
      </c>
    </row>
    <row r="19" spans="1:8" ht="13.8" thickBot="1" x14ac:dyDescent="0.25">
      <c r="F19" s="2" t="s">
        <v>17</v>
      </c>
      <c r="G19" s="16" t="e">
        <f>SUM(G17:G18)</f>
        <v>#DIV/0!</v>
      </c>
      <c r="H19" s="2" t="s">
        <v>32</v>
      </c>
    </row>
  </sheetData>
  <mergeCells count="5">
    <mergeCell ref="A3:B3"/>
    <mergeCell ref="C3:D3"/>
    <mergeCell ref="A4:B4"/>
    <mergeCell ref="C4:D4"/>
    <mergeCell ref="B13:D13"/>
  </mergeCells>
  <phoneticPr fontId="13"/>
  <pageMargins left="0.51181102362204722" right="0.1574803149606299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4326-5C23-440C-AC4A-8DF5CD8B4A99}">
  <sheetPr>
    <pageSetUpPr fitToPage="1"/>
  </sheetPr>
  <dimension ref="A1:J21"/>
  <sheetViews>
    <sheetView view="pageBreakPreview" zoomScale="82" zoomScaleNormal="80" zoomScaleSheetLayoutView="82" workbookViewId="0">
      <selection activeCell="N25" sqref="N25"/>
    </sheetView>
  </sheetViews>
  <sheetFormatPr defaultColWidth="8.77734375" defaultRowHeight="13.2" x14ac:dyDescent="0.2"/>
  <cols>
    <col min="1" max="1" width="13.5546875" style="2" customWidth="1"/>
    <col min="2" max="2" width="8.77734375" style="2"/>
    <col min="3" max="3" width="9.77734375" style="2" customWidth="1"/>
    <col min="4" max="4" width="11.44140625" style="2" customWidth="1"/>
    <col min="5" max="5" width="12.77734375" style="2" customWidth="1"/>
    <col min="6" max="6" width="12.44140625" style="2" customWidth="1"/>
    <col min="7" max="9" width="8.77734375" style="2"/>
    <col min="10" max="10" width="3.44140625" style="2" bestFit="1" customWidth="1"/>
    <col min="11" max="16384" width="8.77734375" style="2"/>
  </cols>
  <sheetData>
    <row r="1" spans="1:10" x14ac:dyDescent="0.2">
      <c r="A1" s="1" t="s">
        <v>287</v>
      </c>
    </row>
    <row r="2" spans="1:10" x14ac:dyDescent="0.2">
      <c r="F2" s="3" t="s">
        <v>3</v>
      </c>
      <c r="G2" s="4"/>
      <c r="H2" s="2" t="s">
        <v>4</v>
      </c>
    </row>
    <row r="3" spans="1:10" x14ac:dyDescent="0.2">
      <c r="A3" s="141" t="s">
        <v>5</v>
      </c>
      <c r="B3" s="141"/>
      <c r="C3" s="142"/>
      <c r="D3" s="142"/>
    </row>
    <row r="4" spans="1:10" x14ac:dyDescent="0.2">
      <c r="A4" s="141" t="s">
        <v>6</v>
      </c>
      <c r="B4" s="141"/>
      <c r="C4" s="143"/>
      <c r="D4" s="143"/>
      <c r="E4" s="2" t="s">
        <v>7</v>
      </c>
    </row>
    <row r="5" spans="1:10" x14ac:dyDescent="0.2">
      <c r="A5" s="141" t="s">
        <v>33</v>
      </c>
      <c r="B5" s="141"/>
      <c r="C5" s="142"/>
      <c r="D5" s="142"/>
      <c r="E5" s="2" t="s">
        <v>7</v>
      </c>
    </row>
    <row r="7" spans="1:10" x14ac:dyDescent="0.2">
      <c r="A7" s="1" t="s">
        <v>34</v>
      </c>
    </row>
    <row r="8" spans="1:10" x14ac:dyDescent="0.2">
      <c r="A8" s="2" t="s">
        <v>35</v>
      </c>
      <c r="B8" s="4"/>
      <c r="C8" s="2" t="s">
        <v>36</v>
      </c>
    </row>
    <row r="9" spans="1:10" x14ac:dyDescent="0.2">
      <c r="B9" s="2" t="s">
        <v>37</v>
      </c>
      <c r="C9" s="4"/>
      <c r="D9" s="2" t="s">
        <v>38</v>
      </c>
      <c r="E9" s="13">
        <f>B8</f>
        <v>0</v>
      </c>
      <c r="F9" s="2" t="s">
        <v>39</v>
      </c>
      <c r="G9" s="4"/>
      <c r="H9" s="2" t="s">
        <v>40</v>
      </c>
      <c r="I9" s="7" t="e">
        <f>C9/E9*100*G9</f>
        <v>#DIV/0!</v>
      </c>
      <c r="J9" s="2" t="s">
        <v>41</v>
      </c>
    </row>
    <row r="10" spans="1:10" ht="13.8" thickBot="1" x14ac:dyDescent="0.25">
      <c r="B10" s="2" t="s">
        <v>37</v>
      </c>
      <c r="C10" s="4"/>
      <c r="D10" s="2" t="s">
        <v>38</v>
      </c>
      <c r="E10" s="13">
        <f>B8</f>
        <v>0</v>
      </c>
      <c r="F10" s="2" t="s">
        <v>39</v>
      </c>
      <c r="G10" s="4"/>
      <c r="H10" s="2" t="s">
        <v>40</v>
      </c>
      <c r="I10" s="17" t="e">
        <f>C10/E10*100*G10</f>
        <v>#DIV/0!</v>
      </c>
      <c r="J10" s="2" t="s">
        <v>41</v>
      </c>
    </row>
    <row r="11" spans="1:10" ht="13.8" thickBot="1" x14ac:dyDescent="0.25">
      <c r="H11" s="2" t="s">
        <v>42</v>
      </c>
      <c r="I11" s="8" t="e">
        <f>SUM(I9:I10)</f>
        <v>#DIV/0!</v>
      </c>
      <c r="J11" s="2" t="s">
        <v>41</v>
      </c>
    </row>
    <row r="12" spans="1:10" x14ac:dyDescent="0.2">
      <c r="I12" s="9"/>
    </row>
    <row r="13" spans="1:10" x14ac:dyDescent="0.2">
      <c r="A13" s="1" t="s">
        <v>43</v>
      </c>
    </row>
    <row r="14" spans="1:10" x14ac:dyDescent="0.2">
      <c r="A14" s="2" t="s">
        <v>44</v>
      </c>
      <c r="B14" s="4"/>
      <c r="C14" s="2" t="s">
        <v>36</v>
      </c>
    </row>
    <row r="15" spans="1:10" x14ac:dyDescent="0.2">
      <c r="A15" s="2" t="s">
        <v>45</v>
      </c>
      <c r="B15" s="4"/>
      <c r="C15" s="2" t="s">
        <v>36</v>
      </c>
    </row>
    <row r="16" spans="1:10" ht="15.6" x14ac:dyDescent="0.2">
      <c r="A16" s="2" t="s">
        <v>46</v>
      </c>
      <c r="F16" s="13" t="e">
        <f>(ROUNDDOWN(100/(B14+B15),0)^2)</f>
        <v>#DIV/0!</v>
      </c>
      <c r="G16" s="2" t="s">
        <v>41</v>
      </c>
    </row>
    <row r="17" spans="1:9" ht="13.8" thickBot="1" x14ac:dyDescent="0.25">
      <c r="A17" s="2" t="s">
        <v>47</v>
      </c>
      <c r="F17" s="14" t="e">
        <f>I11/F16</f>
        <v>#DIV/0!</v>
      </c>
      <c r="G17" s="2" t="s">
        <v>7</v>
      </c>
    </row>
    <row r="18" spans="1:9" ht="13.8" thickBot="1" x14ac:dyDescent="0.25">
      <c r="A18" s="2" t="s">
        <v>48</v>
      </c>
      <c r="G18" s="16" t="e">
        <f>F17*1.1</f>
        <v>#DIV/0!</v>
      </c>
      <c r="H18" s="2" t="s">
        <v>7</v>
      </c>
    </row>
    <row r="20" spans="1:9" ht="13.8" thickBot="1" x14ac:dyDescent="0.25">
      <c r="A20" s="1" t="s">
        <v>49</v>
      </c>
    </row>
    <row r="21" spans="1:9" ht="13.8" thickBot="1" x14ac:dyDescent="0.25">
      <c r="A21" s="2" t="s">
        <v>50</v>
      </c>
      <c r="D21" s="13">
        <f>C5</f>
        <v>0</v>
      </c>
      <c r="E21" s="2" t="s">
        <v>51</v>
      </c>
      <c r="G21" s="14" t="e">
        <f>G18</f>
        <v>#DIV/0!</v>
      </c>
      <c r="H21" s="2" t="s">
        <v>52</v>
      </c>
      <c r="I21" s="18" t="e">
        <f>D21/G21</f>
        <v>#DIV/0!</v>
      </c>
    </row>
  </sheetData>
  <mergeCells count="6">
    <mergeCell ref="A3:B3"/>
    <mergeCell ref="C3:D3"/>
    <mergeCell ref="A4:B4"/>
    <mergeCell ref="C4:D4"/>
    <mergeCell ref="A5:B5"/>
    <mergeCell ref="C5:D5"/>
  </mergeCells>
  <phoneticPr fontId="13"/>
  <pageMargins left="0.51181102362204722" right="0.1574803149606299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B896-B0CE-42DE-91F0-9C8D146C191B}">
  <sheetPr>
    <pageSetUpPr fitToPage="1"/>
  </sheetPr>
  <dimension ref="A1:J21"/>
  <sheetViews>
    <sheetView view="pageBreakPreview" zoomScale="82" zoomScaleNormal="80" zoomScaleSheetLayoutView="82" workbookViewId="0">
      <selection activeCell="R14" sqref="R14"/>
    </sheetView>
  </sheetViews>
  <sheetFormatPr defaultColWidth="8.77734375" defaultRowHeight="13.2" x14ac:dyDescent="0.2"/>
  <cols>
    <col min="1" max="1" width="13.5546875" style="2" customWidth="1"/>
    <col min="2" max="2" width="8.77734375" style="2"/>
    <col min="3" max="3" width="9.77734375" style="2" customWidth="1"/>
    <col min="4" max="4" width="11.44140625" style="2" customWidth="1"/>
    <col min="5" max="5" width="12.77734375" style="2" customWidth="1"/>
    <col min="6" max="6" width="12.44140625" style="2" customWidth="1"/>
    <col min="7" max="9" width="8.77734375" style="2"/>
    <col min="10" max="10" width="3.44140625" style="2" bestFit="1" customWidth="1"/>
    <col min="11" max="16384" width="8.77734375" style="2"/>
  </cols>
  <sheetData>
    <row r="1" spans="1:10" x14ac:dyDescent="0.2">
      <c r="A1" s="1" t="s">
        <v>288</v>
      </c>
    </row>
    <row r="2" spans="1:10" x14ac:dyDescent="0.2">
      <c r="F2" s="3" t="s">
        <v>3</v>
      </c>
      <c r="G2" s="4"/>
      <c r="H2" s="2" t="s">
        <v>4</v>
      </c>
    </row>
    <row r="3" spans="1:10" x14ac:dyDescent="0.2">
      <c r="A3" s="141" t="s">
        <v>5</v>
      </c>
      <c r="B3" s="141"/>
      <c r="C3" s="142" t="s">
        <v>53</v>
      </c>
      <c r="D3" s="142"/>
    </row>
    <row r="4" spans="1:10" x14ac:dyDescent="0.2">
      <c r="A4" s="141" t="s">
        <v>6</v>
      </c>
      <c r="B4" s="141"/>
      <c r="C4" s="143">
        <v>1000</v>
      </c>
      <c r="D4" s="143"/>
      <c r="E4" s="2" t="s">
        <v>7</v>
      </c>
    </row>
    <row r="5" spans="1:10" x14ac:dyDescent="0.2">
      <c r="A5" s="141" t="s">
        <v>33</v>
      </c>
      <c r="B5" s="141"/>
      <c r="C5" s="142">
        <v>60</v>
      </c>
      <c r="D5" s="142"/>
      <c r="E5" s="2" t="s">
        <v>7</v>
      </c>
    </row>
    <row r="7" spans="1:10" x14ac:dyDescent="0.2">
      <c r="A7" s="1" t="s">
        <v>34</v>
      </c>
    </row>
    <row r="8" spans="1:10" x14ac:dyDescent="0.2">
      <c r="A8" s="2" t="s">
        <v>35</v>
      </c>
      <c r="B8" s="4">
        <v>25</v>
      </c>
      <c r="C8" s="2" t="s">
        <v>36</v>
      </c>
    </row>
    <row r="9" spans="1:10" x14ac:dyDescent="0.2">
      <c r="A9" s="2" t="s">
        <v>54</v>
      </c>
      <c r="B9" s="2" t="s">
        <v>37</v>
      </c>
      <c r="C9" s="4">
        <v>40</v>
      </c>
      <c r="D9" s="2" t="s">
        <v>38</v>
      </c>
      <c r="E9" s="13">
        <f>B8</f>
        <v>25</v>
      </c>
      <c r="F9" s="2" t="s">
        <v>39</v>
      </c>
      <c r="G9" s="4">
        <v>20</v>
      </c>
      <c r="H9" s="2" t="s">
        <v>40</v>
      </c>
      <c r="I9" s="7">
        <f>C9/E9*100*G9</f>
        <v>3200</v>
      </c>
      <c r="J9" s="2" t="s">
        <v>41</v>
      </c>
    </row>
    <row r="10" spans="1:10" ht="13.8" thickBot="1" x14ac:dyDescent="0.25">
      <c r="A10" s="2" t="s">
        <v>55</v>
      </c>
      <c r="B10" s="2" t="s">
        <v>37</v>
      </c>
      <c r="C10" s="4">
        <v>40</v>
      </c>
      <c r="D10" s="2" t="s">
        <v>38</v>
      </c>
      <c r="E10" s="13">
        <f>B8</f>
        <v>25</v>
      </c>
      <c r="F10" s="2" t="s">
        <v>39</v>
      </c>
      <c r="G10" s="4">
        <v>20</v>
      </c>
      <c r="H10" s="2" t="s">
        <v>40</v>
      </c>
      <c r="I10" s="17">
        <f>C10/E10*100*G10</f>
        <v>3200</v>
      </c>
      <c r="J10" s="2" t="s">
        <v>41</v>
      </c>
    </row>
    <row r="11" spans="1:10" ht="13.8" thickBot="1" x14ac:dyDescent="0.25">
      <c r="H11" s="2" t="s">
        <v>42</v>
      </c>
      <c r="I11" s="8">
        <f>SUM(I9:I10)</f>
        <v>6400</v>
      </c>
      <c r="J11" s="2" t="s">
        <v>41</v>
      </c>
    </row>
    <row r="12" spans="1:10" x14ac:dyDescent="0.2">
      <c r="I12" s="9"/>
    </row>
    <row r="13" spans="1:10" x14ac:dyDescent="0.2">
      <c r="A13" s="1" t="s">
        <v>43</v>
      </c>
    </row>
    <row r="14" spans="1:10" x14ac:dyDescent="0.2">
      <c r="A14" s="2" t="s">
        <v>44</v>
      </c>
      <c r="B14" s="4">
        <v>0</v>
      </c>
      <c r="C14" s="2" t="s">
        <v>36</v>
      </c>
    </row>
    <row r="15" spans="1:10" x14ac:dyDescent="0.2">
      <c r="A15" s="2" t="s">
        <v>45</v>
      </c>
      <c r="B15" s="4">
        <v>9</v>
      </c>
      <c r="C15" s="2" t="s">
        <v>36</v>
      </c>
    </row>
    <row r="16" spans="1:10" ht="15.6" x14ac:dyDescent="0.2">
      <c r="A16" s="2" t="s">
        <v>46</v>
      </c>
      <c r="F16" s="13">
        <f>(ROUNDDOWN(100/(B14+B15),0)^2)</f>
        <v>121</v>
      </c>
      <c r="G16" s="2" t="s">
        <v>41</v>
      </c>
    </row>
    <row r="17" spans="1:9" ht="13.8" thickBot="1" x14ac:dyDescent="0.25">
      <c r="A17" s="2" t="s">
        <v>47</v>
      </c>
      <c r="F17" s="14">
        <f>I11/F16</f>
        <v>52.892561983471076</v>
      </c>
      <c r="G17" s="2" t="s">
        <v>7</v>
      </c>
    </row>
    <row r="18" spans="1:9" ht="13.8" thickBot="1" x14ac:dyDescent="0.25">
      <c r="A18" s="2" t="s">
        <v>48</v>
      </c>
      <c r="G18" s="16">
        <f>F17*1.1</f>
        <v>58.181818181818187</v>
      </c>
      <c r="H18" s="2" t="s">
        <v>7</v>
      </c>
    </row>
    <row r="20" spans="1:9" ht="13.8" thickBot="1" x14ac:dyDescent="0.25">
      <c r="A20" s="1" t="s">
        <v>49</v>
      </c>
    </row>
    <row r="21" spans="1:9" ht="13.8" thickBot="1" x14ac:dyDescent="0.25">
      <c r="A21" s="2" t="s">
        <v>50</v>
      </c>
      <c r="D21" s="13">
        <f>C5</f>
        <v>60</v>
      </c>
      <c r="E21" s="2" t="s">
        <v>51</v>
      </c>
      <c r="G21" s="14">
        <f>G18</f>
        <v>58.181818181818187</v>
      </c>
      <c r="H21" s="2" t="s">
        <v>52</v>
      </c>
      <c r="I21" s="18">
        <f>D21/G21</f>
        <v>1.03125</v>
      </c>
    </row>
  </sheetData>
  <mergeCells count="6">
    <mergeCell ref="A3:B3"/>
    <mergeCell ref="C3:D3"/>
    <mergeCell ref="A4:B4"/>
    <mergeCell ref="C4:D4"/>
    <mergeCell ref="A5:B5"/>
    <mergeCell ref="C5:D5"/>
  </mergeCells>
  <phoneticPr fontId="13"/>
  <pageMargins left="0.51181102362204722" right="0.1574803149606299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645CB-6B0A-4152-9BF2-D42D147448D8}">
  <sheetPr>
    <pageSetUpPr fitToPage="1"/>
  </sheetPr>
  <dimension ref="A1:J45"/>
  <sheetViews>
    <sheetView view="pageBreakPreview" zoomScale="80" zoomScaleNormal="80" zoomScaleSheetLayoutView="80" workbookViewId="0">
      <selection activeCell="A2" sqref="A2"/>
    </sheetView>
  </sheetViews>
  <sheetFormatPr defaultColWidth="8.77734375" defaultRowHeight="13.2" x14ac:dyDescent="0.2"/>
  <cols>
    <col min="1" max="4" width="8.77734375" style="2"/>
    <col min="5" max="5" width="12.77734375" style="2" customWidth="1"/>
    <col min="6" max="9" width="8.77734375" style="2"/>
    <col min="10" max="10" width="15.88671875" style="2" customWidth="1"/>
    <col min="11" max="16384" width="8.77734375" style="2"/>
  </cols>
  <sheetData>
    <row r="1" spans="1:10" x14ac:dyDescent="0.2">
      <c r="A1" s="1" t="s">
        <v>289</v>
      </c>
    </row>
    <row r="2" spans="1:10" x14ac:dyDescent="0.2">
      <c r="F2" s="3" t="s">
        <v>3</v>
      </c>
      <c r="G2" s="4"/>
      <c r="H2" s="2" t="s">
        <v>4</v>
      </c>
    </row>
    <row r="3" spans="1:10" x14ac:dyDescent="0.2">
      <c r="A3" s="141" t="s">
        <v>56</v>
      </c>
      <c r="B3" s="141"/>
      <c r="C3" s="142"/>
      <c r="D3" s="142"/>
    </row>
    <row r="4" spans="1:10" x14ac:dyDescent="0.2">
      <c r="A4" s="141" t="s">
        <v>57</v>
      </c>
      <c r="B4" s="141"/>
      <c r="C4" s="142"/>
      <c r="D4" s="142"/>
      <c r="E4" s="2" t="s">
        <v>7</v>
      </c>
    </row>
    <row r="6" spans="1:10" x14ac:dyDescent="0.2">
      <c r="A6" s="1" t="s">
        <v>58</v>
      </c>
    </row>
    <row r="7" spans="1:10" x14ac:dyDescent="0.2">
      <c r="A7" s="2" t="s">
        <v>59</v>
      </c>
    </row>
    <row r="8" spans="1:10" x14ac:dyDescent="0.2">
      <c r="A8" s="2" t="s">
        <v>35</v>
      </c>
      <c r="B8" s="4"/>
      <c r="C8" s="2" t="s">
        <v>36</v>
      </c>
    </row>
    <row r="9" spans="1:10" x14ac:dyDescent="0.2">
      <c r="B9" s="2" t="s">
        <v>37</v>
      </c>
      <c r="C9" s="4"/>
      <c r="D9" s="2" t="s">
        <v>38</v>
      </c>
      <c r="E9" s="13">
        <f>B8</f>
        <v>0</v>
      </c>
      <c r="F9" s="2" t="s">
        <v>39</v>
      </c>
      <c r="G9" s="4"/>
      <c r="H9" s="2" t="s">
        <v>40</v>
      </c>
      <c r="I9" s="7" t="e">
        <f>C9/E9*100*G9</f>
        <v>#DIV/0!</v>
      </c>
      <c r="J9" s="2" t="s">
        <v>41</v>
      </c>
    </row>
    <row r="10" spans="1:10" ht="13.8" thickBot="1" x14ac:dyDescent="0.25">
      <c r="B10" s="2" t="s">
        <v>37</v>
      </c>
      <c r="C10" s="4"/>
      <c r="D10" s="2" t="s">
        <v>38</v>
      </c>
      <c r="E10" s="13">
        <f>B8</f>
        <v>0</v>
      </c>
      <c r="F10" s="2" t="s">
        <v>39</v>
      </c>
      <c r="G10" s="4"/>
      <c r="H10" s="2" t="s">
        <v>40</v>
      </c>
      <c r="I10" s="17" t="e">
        <f>C10/E10*100*G10</f>
        <v>#DIV/0!</v>
      </c>
      <c r="J10" s="2" t="s">
        <v>41</v>
      </c>
    </row>
    <row r="11" spans="1:10" ht="13.8" thickBot="1" x14ac:dyDescent="0.25">
      <c r="H11" s="2" t="s">
        <v>17</v>
      </c>
      <c r="I11" s="8" t="e">
        <f>SUM(I9:I10)</f>
        <v>#DIV/0!</v>
      </c>
      <c r="J11" s="2" t="s">
        <v>41</v>
      </c>
    </row>
    <row r="12" spans="1:10" ht="13.8" thickBot="1" x14ac:dyDescent="0.25">
      <c r="A12" s="2" t="s">
        <v>60</v>
      </c>
    </row>
    <row r="13" spans="1:10" ht="13.8" thickBot="1" x14ac:dyDescent="0.25">
      <c r="A13" s="2" t="s">
        <v>61</v>
      </c>
      <c r="I13" s="19" t="e">
        <f>I11*0.1</f>
        <v>#DIV/0!</v>
      </c>
      <c r="J13" s="2" t="s">
        <v>41</v>
      </c>
    </row>
    <row r="14" spans="1:10" ht="13.8" thickBot="1" x14ac:dyDescent="0.25">
      <c r="A14" s="2" t="s">
        <v>62</v>
      </c>
    </row>
    <row r="15" spans="1:10" ht="13.8" thickBot="1" x14ac:dyDescent="0.25">
      <c r="A15" s="2" t="s">
        <v>63</v>
      </c>
      <c r="I15" s="19" t="e">
        <f>I11*0.1</f>
        <v>#DIV/0!</v>
      </c>
      <c r="J15" s="2" t="s">
        <v>41</v>
      </c>
    </row>
    <row r="16" spans="1:10" ht="13.8" thickBot="1" x14ac:dyDescent="0.25"/>
    <row r="17" spans="1:10" ht="13.8" thickBot="1" x14ac:dyDescent="0.25">
      <c r="F17" s="2" t="s">
        <v>64</v>
      </c>
      <c r="I17" s="19" t="e">
        <f>I11+I13+I15</f>
        <v>#DIV/0!</v>
      </c>
      <c r="J17" s="2" t="s">
        <v>41</v>
      </c>
    </row>
    <row r="18" spans="1:10" x14ac:dyDescent="0.2">
      <c r="A18" s="1" t="s">
        <v>65</v>
      </c>
    </row>
    <row r="19" spans="1:10" x14ac:dyDescent="0.2">
      <c r="A19" s="2" t="s">
        <v>66</v>
      </c>
    </row>
    <row r="20" spans="1:10" x14ac:dyDescent="0.2">
      <c r="A20" s="2" t="s">
        <v>67</v>
      </c>
    </row>
    <row r="21" spans="1:10" x14ac:dyDescent="0.2">
      <c r="A21" s="3" t="s">
        <v>68</v>
      </c>
      <c r="B21" s="4"/>
      <c r="C21" s="2" t="s">
        <v>36</v>
      </c>
      <c r="D21" s="4"/>
      <c r="E21" s="2" t="s">
        <v>69</v>
      </c>
      <c r="F21" s="3" t="s">
        <v>70</v>
      </c>
      <c r="G21" s="4"/>
      <c r="H21" s="2" t="s">
        <v>36</v>
      </c>
      <c r="I21" s="4"/>
      <c r="J21" s="2" t="s">
        <v>71</v>
      </c>
    </row>
    <row r="22" spans="1:10" x14ac:dyDescent="0.2">
      <c r="A22" s="2" t="s">
        <v>72</v>
      </c>
      <c r="H22" s="4"/>
      <c r="I22" s="2" t="s">
        <v>73</v>
      </c>
    </row>
    <row r="23" spans="1:10" x14ac:dyDescent="0.2">
      <c r="A23" s="2" t="s">
        <v>74</v>
      </c>
      <c r="D23" s="4"/>
      <c r="E23" s="2" t="s">
        <v>39</v>
      </c>
      <c r="F23" s="4"/>
      <c r="G23" s="2" t="s">
        <v>75</v>
      </c>
      <c r="H23" s="13">
        <f>D23/100*F23/100</f>
        <v>0</v>
      </c>
      <c r="I23" s="2" t="s">
        <v>76</v>
      </c>
    </row>
    <row r="25" spans="1:10" x14ac:dyDescent="0.2">
      <c r="A25" s="13"/>
      <c r="B25" s="13" t="s">
        <v>77</v>
      </c>
      <c r="C25" s="13" t="s">
        <v>78</v>
      </c>
      <c r="E25" s="13" t="s">
        <v>79</v>
      </c>
      <c r="F25" s="13" t="s">
        <v>78</v>
      </c>
    </row>
    <row r="26" spans="1:10" x14ac:dyDescent="0.2">
      <c r="A26" s="13" t="s">
        <v>80</v>
      </c>
      <c r="B26" s="13">
        <f>B21</f>
        <v>0</v>
      </c>
      <c r="C26" s="13">
        <f>H22</f>
        <v>0</v>
      </c>
      <c r="E26" s="13">
        <f>G21</f>
        <v>0</v>
      </c>
      <c r="F26" s="13">
        <f>H22</f>
        <v>0</v>
      </c>
    </row>
    <row r="27" spans="1:10" x14ac:dyDescent="0.2">
      <c r="A27" s="13" t="s">
        <v>81</v>
      </c>
      <c r="B27" s="13" t="e">
        <f>ROUNDDOWN(D23/B26,0)</f>
        <v>#DIV/0!</v>
      </c>
      <c r="C27" s="13" t="s">
        <v>82</v>
      </c>
      <c r="E27" s="13" t="e">
        <f>ROUNDDOWN(D23/E26,0)</f>
        <v>#DIV/0!</v>
      </c>
      <c r="F27" s="13" t="s">
        <v>82</v>
      </c>
    </row>
    <row r="28" spans="1:10" ht="13.8" thickBot="1" x14ac:dyDescent="0.25">
      <c r="A28" s="13" t="s">
        <v>83</v>
      </c>
      <c r="B28" s="20" t="e">
        <f>ROUNDDOWN((F23-C26)/B26,0)</f>
        <v>#DIV/0!</v>
      </c>
      <c r="C28" s="13"/>
      <c r="E28" s="21" t="e">
        <f>ROUNDDOWN((F23-F26)/E26,0)</f>
        <v>#DIV/0!</v>
      </c>
      <c r="F28" s="13"/>
    </row>
    <row r="29" spans="1:10" ht="13.8" thickBot="1" x14ac:dyDescent="0.25">
      <c r="A29" s="22" t="s">
        <v>84</v>
      </c>
      <c r="B29" s="23" t="e">
        <f>B27*B28</f>
        <v>#DIV/0!</v>
      </c>
      <c r="C29" s="24"/>
      <c r="E29" s="23" t="e">
        <f>E27*E28</f>
        <v>#DIV/0!</v>
      </c>
      <c r="F29" s="24"/>
    </row>
    <row r="30" spans="1:10" x14ac:dyDescent="0.2">
      <c r="A30" s="13" t="s">
        <v>85</v>
      </c>
      <c r="B30" s="25" t="e">
        <f>B26/100*B26/100*B29</f>
        <v>#DIV/0!</v>
      </c>
      <c r="C30" s="13">
        <f>D23/100*C26/100</f>
        <v>0</v>
      </c>
      <c r="D30" s="2" t="e">
        <f>SUM(B30:C30)</f>
        <v>#DIV/0!</v>
      </c>
      <c r="E30" s="25" t="e">
        <f>E26/100*E26/100*E29</f>
        <v>#DIV/0!</v>
      </c>
      <c r="F30" s="13">
        <f>D23/100*F26/100</f>
        <v>0</v>
      </c>
      <c r="G30" s="2" t="e">
        <f>SUM(E30:F30)</f>
        <v>#DIV/0!</v>
      </c>
    </row>
    <row r="32" spans="1:10" x14ac:dyDescent="0.2">
      <c r="A32" s="2" t="s">
        <v>86</v>
      </c>
    </row>
    <row r="33" spans="1:9" x14ac:dyDescent="0.2">
      <c r="A33" s="2" t="s">
        <v>87</v>
      </c>
      <c r="B33" s="2" t="s">
        <v>88</v>
      </c>
      <c r="C33" s="26" t="e">
        <f>I11+I15</f>
        <v>#DIV/0!</v>
      </c>
      <c r="D33" s="2" t="s">
        <v>89</v>
      </c>
      <c r="E33" s="13" t="e">
        <f>B29</f>
        <v>#DIV/0!</v>
      </c>
      <c r="F33" s="2" t="s">
        <v>90</v>
      </c>
      <c r="G33" s="13" t="e">
        <f>ROUNDUP(C33/E33,0)</f>
        <v>#DIV/0!</v>
      </c>
      <c r="H33" s="2" t="s">
        <v>91</v>
      </c>
    </row>
    <row r="34" spans="1:9" ht="13.8" thickBot="1" x14ac:dyDescent="0.25">
      <c r="A34" s="2" t="s">
        <v>92</v>
      </c>
      <c r="B34" s="2" t="s">
        <v>88</v>
      </c>
      <c r="C34" s="26" t="e">
        <f>I13</f>
        <v>#DIV/0!</v>
      </c>
      <c r="D34" s="2" t="s">
        <v>89</v>
      </c>
      <c r="E34" s="25" t="e">
        <f>E29</f>
        <v>#DIV/0!</v>
      </c>
      <c r="F34" s="2" t="s">
        <v>93</v>
      </c>
      <c r="G34" s="21" t="e">
        <f>ROUNDUP(C34/E34,0)</f>
        <v>#DIV/0!</v>
      </c>
      <c r="H34" s="2" t="s">
        <v>91</v>
      </c>
    </row>
    <row r="35" spans="1:9" ht="13.8" thickBot="1" x14ac:dyDescent="0.25">
      <c r="F35" s="2" t="s">
        <v>94</v>
      </c>
      <c r="G35" s="23" t="e">
        <f>SUM(G33:G34)</f>
        <v>#DIV/0!</v>
      </c>
      <c r="H35" s="2" t="s">
        <v>91</v>
      </c>
    </row>
    <row r="37" spans="1:9" x14ac:dyDescent="0.2">
      <c r="A37" s="1" t="s">
        <v>95</v>
      </c>
    </row>
    <row r="38" spans="1:9" x14ac:dyDescent="0.2">
      <c r="A38" s="2" t="s">
        <v>96</v>
      </c>
      <c r="C38" s="13" t="e">
        <f>G35</f>
        <v>#DIV/0!</v>
      </c>
      <c r="D38" s="2" t="s">
        <v>97</v>
      </c>
      <c r="E38" s="13">
        <f>D23</f>
        <v>0</v>
      </c>
      <c r="F38" s="2" t="s">
        <v>98</v>
      </c>
      <c r="G38" s="13" t="e">
        <f>C38*E38/100</f>
        <v>#DIV/0!</v>
      </c>
      <c r="H38" s="2" t="s">
        <v>99</v>
      </c>
    </row>
    <row r="39" spans="1:9" x14ac:dyDescent="0.2">
      <c r="A39" s="2" t="s">
        <v>100</v>
      </c>
      <c r="G39" s="13">
        <f>F23</f>
        <v>0</v>
      </c>
      <c r="H39" s="2" t="s">
        <v>101</v>
      </c>
    </row>
    <row r="40" spans="1:9" x14ac:dyDescent="0.2">
      <c r="A40" s="2" t="s">
        <v>102</v>
      </c>
      <c r="G40" s="27"/>
      <c r="H40" s="2" t="s">
        <v>101</v>
      </c>
    </row>
    <row r="41" spans="1:9" ht="13.8" thickBot="1" x14ac:dyDescent="0.25">
      <c r="A41" s="2" t="s">
        <v>103</v>
      </c>
      <c r="G41" s="21" t="e">
        <f>G38*(G39+G40)/100</f>
        <v>#DIV/0!</v>
      </c>
      <c r="H41" s="2" t="s">
        <v>7</v>
      </c>
    </row>
    <row r="42" spans="1:9" ht="13.8" thickBot="1" x14ac:dyDescent="0.25">
      <c r="A42" s="2" t="s">
        <v>104</v>
      </c>
      <c r="G42" s="28" t="e">
        <f>G41*1.1</f>
        <v>#DIV/0!</v>
      </c>
      <c r="H42" s="2" t="s">
        <v>7</v>
      </c>
    </row>
    <row r="44" spans="1:9" ht="13.8" thickBot="1" x14ac:dyDescent="0.25">
      <c r="A44" s="1" t="s">
        <v>105</v>
      </c>
    </row>
    <row r="45" spans="1:9" ht="13.8" thickBot="1" x14ac:dyDescent="0.25">
      <c r="A45" s="2" t="s">
        <v>106</v>
      </c>
      <c r="D45" s="13">
        <f>C4</f>
        <v>0</v>
      </c>
      <c r="E45" s="2" t="s">
        <v>107</v>
      </c>
      <c r="G45" s="13" t="e">
        <f>G42</f>
        <v>#DIV/0!</v>
      </c>
      <c r="H45" s="2" t="s">
        <v>52</v>
      </c>
      <c r="I45" s="18" t="e">
        <f>D45/G45</f>
        <v>#DIV/0!</v>
      </c>
    </row>
  </sheetData>
  <mergeCells count="4">
    <mergeCell ref="A3:B3"/>
    <mergeCell ref="C3:D3"/>
    <mergeCell ref="A4:B4"/>
    <mergeCell ref="C4:D4"/>
  </mergeCells>
  <phoneticPr fontId="13"/>
  <pageMargins left="0.51181102362204722" right="0.15748031496062992" top="0.74803149606299213" bottom="0.74803149606299213" header="0.31496062992125984" footer="0.31496062992125984"/>
  <pageSetup paperSize="9" scale="8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5340A-7711-4E03-8877-C8B695FE94BA}">
  <sheetPr>
    <pageSetUpPr fitToPage="1"/>
  </sheetPr>
  <dimension ref="B1:W66"/>
  <sheetViews>
    <sheetView view="pageBreakPreview" topLeftCell="B1" zoomScale="85" zoomScaleNormal="100" zoomScaleSheetLayoutView="85" workbookViewId="0">
      <selection activeCell="O44" sqref="O44"/>
    </sheetView>
  </sheetViews>
  <sheetFormatPr defaultColWidth="8.77734375" defaultRowHeight="13.2" x14ac:dyDescent="0.2"/>
  <cols>
    <col min="1" max="1" width="4.5546875" style="2" customWidth="1"/>
    <col min="2" max="2" width="17" style="2" customWidth="1"/>
    <col min="3" max="3" width="13.77734375" style="2" customWidth="1"/>
    <col min="4" max="4" width="10.77734375" style="2" customWidth="1"/>
    <col min="5" max="5" width="3.77734375" style="2" customWidth="1"/>
    <col min="6" max="8" width="13.77734375" style="2" customWidth="1"/>
    <col min="9" max="9" width="13.6640625" style="2" customWidth="1"/>
    <col min="10" max="11" width="13.77734375" style="2" customWidth="1"/>
    <col min="12" max="12" width="3.77734375" style="2" customWidth="1"/>
    <col min="13" max="13" width="29.6640625" style="2" customWidth="1"/>
    <col min="14" max="14" width="11.88671875" style="2" customWidth="1"/>
    <col min="15" max="16384" width="8.77734375" style="2"/>
  </cols>
  <sheetData>
    <row r="1" spans="2:16" ht="30" customHeight="1" x14ac:dyDescent="0.2">
      <c r="B1" s="171" t="s">
        <v>290</v>
      </c>
      <c r="C1" s="171"/>
      <c r="D1" s="171"/>
      <c r="E1" s="171"/>
      <c r="F1" s="171"/>
      <c r="G1" s="171"/>
      <c r="H1" s="171"/>
      <c r="I1" s="171"/>
      <c r="J1" s="171"/>
      <c r="K1" s="171"/>
      <c r="L1" s="56"/>
    </row>
    <row r="2" spans="2:16" ht="25.2" customHeight="1" x14ac:dyDescent="0.2">
      <c r="B2" s="88" t="s">
        <v>108</v>
      </c>
      <c r="F2" s="30"/>
      <c r="G2" s="30"/>
      <c r="H2" s="30"/>
      <c r="I2" s="30"/>
      <c r="J2" s="30"/>
    </row>
    <row r="3" spans="2:16" ht="30" customHeight="1" x14ac:dyDescent="0.2">
      <c r="B3" s="31" t="s">
        <v>109</v>
      </c>
      <c r="C3" s="163" t="s">
        <v>110</v>
      </c>
      <c r="D3" s="163"/>
      <c r="E3" s="163"/>
      <c r="F3" s="163" t="s">
        <v>111</v>
      </c>
      <c r="G3" s="163"/>
      <c r="H3" s="163" t="s">
        <v>112</v>
      </c>
      <c r="I3" s="163"/>
      <c r="M3" s="33"/>
      <c r="N3" s="172"/>
      <c r="O3" s="172"/>
    </row>
    <row r="4" spans="2:16" ht="30" customHeight="1" x14ac:dyDescent="0.2">
      <c r="B4" s="148" t="s">
        <v>113</v>
      </c>
      <c r="C4" s="147" t="s">
        <v>114</v>
      </c>
      <c r="D4" s="147"/>
      <c r="E4" s="147"/>
      <c r="F4" s="147" t="s">
        <v>115</v>
      </c>
      <c r="G4" s="147"/>
      <c r="H4" s="147">
        <v>80</v>
      </c>
      <c r="I4" s="147"/>
    </row>
    <row r="5" spans="2:16" ht="30" customHeight="1" x14ac:dyDescent="0.2">
      <c r="B5" s="148"/>
      <c r="C5" s="147" t="s">
        <v>116</v>
      </c>
      <c r="D5" s="147"/>
      <c r="E5" s="147"/>
      <c r="F5" s="147" t="s">
        <v>115</v>
      </c>
      <c r="G5" s="147"/>
      <c r="H5" s="147">
        <v>100</v>
      </c>
      <c r="I5" s="147"/>
      <c r="J5" s="35"/>
      <c r="K5" s="35"/>
      <c r="L5" s="35"/>
      <c r="M5" s="35"/>
      <c r="N5" s="35"/>
      <c r="O5" s="35"/>
      <c r="P5" s="35"/>
    </row>
    <row r="6" spans="2:16" ht="30" customHeight="1" x14ac:dyDescent="0.2">
      <c r="B6" s="148"/>
      <c r="C6" s="147" t="s">
        <v>117</v>
      </c>
      <c r="D6" s="147"/>
      <c r="E6" s="147"/>
      <c r="F6" s="147" t="s">
        <v>115</v>
      </c>
      <c r="G6" s="147"/>
      <c r="H6" s="147">
        <v>40</v>
      </c>
      <c r="I6" s="147"/>
      <c r="J6" s="35"/>
      <c r="K6" s="35"/>
      <c r="L6" s="35"/>
      <c r="M6" s="35"/>
      <c r="N6" s="35"/>
    </row>
    <row r="7" spans="2:16" ht="34.799999999999997" customHeight="1" x14ac:dyDescent="0.2">
      <c r="B7" s="150" t="s">
        <v>234</v>
      </c>
      <c r="C7" s="151"/>
      <c r="D7" s="151"/>
      <c r="E7" s="151"/>
      <c r="F7" s="151"/>
      <c r="G7" s="151"/>
      <c r="H7" s="151"/>
      <c r="I7" s="151"/>
      <c r="J7" s="35"/>
      <c r="K7" s="35"/>
      <c r="L7" s="35"/>
      <c r="M7" s="35"/>
      <c r="N7" s="35"/>
    </row>
    <row r="8" spans="2:16" ht="15" customHeight="1" x14ac:dyDescent="0.2">
      <c r="B8" s="65"/>
      <c r="C8" s="65"/>
      <c r="D8" s="65"/>
      <c r="E8" s="65"/>
      <c r="F8" s="65"/>
      <c r="G8" s="65"/>
      <c r="H8" s="65"/>
      <c r="I8" s="65"/>
      <c r="J8" s="35"/>
      <c r="K8" s="35"/>
      <c r="L8" s="35"/>
      <c r="M8" s="35"/>
      <c r="N8" s="35"/>
    </row>
    <row r="9" spans="2:16" ht="25.05" customHeight="1" x14ac:dyDescent="0.2">
      <c r="B9" s="88" t="s">
        <v>118</v>
      </c>
      <c r="D9" s="30"/>
      <c r="E9" s="30"/>
      <c r="F9" s="30"/>
      <c r="G9" s="30"/>
      <c r="H9" s="30"/>
    </row>
    <row r="10" spans="2:16" ht="25.05" customHeight="1" x14ac:dyDescent="0.2">
      <c r="B10" s="169" t="s">
        <v>110</v>
      </c>
      <c r="C10" s="163" t="s">
        <v>119</v>
      </c>
      <c r="D10" s="163"/>
      <c r="E10" s="163"/>
      <c r="F10" s="163"/>
      <c r="G10" s="163"/>
      <c r="H10" s="163"/>
      <c r="I10" s="163"/>
      <c r="J10" s="149" t="s">
        <v>120</v>
      </c>
    </row>
    <row r="11" spans="2:16" ht="25.05" customHeight="1" x14ac:dyDescent="0.2">
      <c r="B11" s="170"/>
      <c r="C11" s="163" t="s">
        <v>121</v>
      </c>
      <c r="D11" s="163"/>
      <c r="E11" s="163"/>
      <c r="F11" s="163"/>
      <c r="G11" s="163" t="s">
        <v>122</v>
      </c>
      <c r="H11" s="163"/>
      <c r="I11" s="163"/>
      <c r="J11" s="149"/>
    </row>
    <row r="12" spans="2:16" ht="30" customHeight="1" x14ac:dyDescent="0.2">
      <c r="B12" s="166" t="s">
        <v>123</v>
      </c>
      <c r="C12" s="148" t="s">
        <v>124</v>
      </c>
      <c r="D12" s="148"/>
      <c r="E12" s="148"/>
      <c r="F12" s="148"/>
      <c r="G12" s="147" t="s">
        <v>125</v>
      </c>
      <c r="H12" s="147"/>
      <c r="I12" s="147"/>
      <c r="J12" s="66">
        <v>3</v>
      </c>
    </row>
    <row r="13" spans="2:16" ht="30" customHeight="1" x14ac:dyDescent="0.2">
      <c r="B13" s="167"/>
      <c r="C13" s="148" t="s">
        <v>126</v>
      </c>
      <c r="D13" s="148"/>
      <c r="E13" s="148"/>
      <c r="F13" s="148"/>
      <c r="G13" s="147" t="s">
        <v>127</v>
      </c>
      <c r="H13" s="147"/>
      <c r="I13" s="147"/>
      <c r="J13" s="66">
        <v>1</v>
      </c>
    </row>
    <row r="14" spans="2:16" ht="30" customHeight="1" x14ac:dyDescent="0.2">
      <c r="B14" s="168"/>
      <c r="C14" s="148" t="s">
        <v>128</v>
      </c>
      <c r="D14" s="148"/>
      <c r="E14" s="148"/>
      <c r="F14" s="148"/>
      <c r="G14" s="147" t="s">
        <v>129</v>
      </c>
      <c r="H14" s="147"/>
      <c r="I14" s="147"/>
      <c r="J14" s="66">
        <v>1</v>
      </c>
    </row>
    <row r="15" spans="2:16" ht="30" customHeight="1" x14ac:dyDescent="0.2">
      <c r="B15" s="166" t="s">
        <v>130</v>
      </c>
      <c r="C15" s="148" t="s">
        <v>131</v>
      </c>
      <c r="D15" s="148"/>
      <c r="E15" s="148"/>
      <c r="F15" s="148"/>
      <c r="G15" s="147" t="s">
        <v>132</v>
      </c>
      <c r="H15" s="147"/>
      <c r="I15" s="147"/>
      <c r="J15" s="66">
        <v>4</v>
      </c>
    </row>
    <row r="16" spans="2:16" ht="30" customHeight="1" x14ac:dyDescent="0.2">
      <c r="B16" s="167"/>
      <c r="C16" s="148" t="s">
        <v>126</v>
      </c>
      <c r="D16" s="148"/>
      <c r="E16" s="148"/>
      <c r="F16" s="148"/>
      <c r="G16" s="147" t="s">
        <v>127</v>
      </c>
      <c r="H16" s="147"/>
      <c r="I16" s="147"/>
      <c r="J16" s="66">
        <v>1</v>
      </c>
    </row>
    <row r="17" spans="2:20" ht="30" customHeight="1" x14ac:dyDescent="0.2">
      <c r="B17" s="168"/>
      <c r="C17" s="148" t="s">
        <v>133</v>
      </c>
      <c r="D17" s="148"/>
      <c r="E17" s="148"/>
      <c r="F17" s="148"/>
      <c r="G17" s="147" t="s">
        <v>134</v>
      </c>
      <c r="H17" s="147"/>
      <c r="I17" s="147"/>
      <c r="J17" s="66">
        <v>1</v>
      </c>
    </row>
    <row r="18" spans="2:20" ht="30" customHeight="1" x14ac:dyDescent="0.2">
      <c r="B18" s="166" t="s">
        <v>135</v>
      </c>
      <c r="C18" s="148" t="s">
        <v>136</v>
      </c>
      <c r="D18" s="148"/>
      <c r="E18" s="148"/>
      <c r="F18" s="148"/>
      <c r="G18" s="147" t="s">
        <v>125</v>
      </c>
      <c r="H18" s="147"/>
      <c r="I18" s="147"/>
      <c r="J18" s="66">
        <v>2</v>
      </c>
      <c r="M18" s="44"/>
    </row>
    <row r="19" spans="2:20" ht="30" customHeight="1" x14ac:dyDescent="0.2">
      <c r="B19" s="167"/>
      <c r="C19" s="148" t="s">
        <v>126</v>
      </c>
      <c r="D19" s="148"/>
      <c r="E19" s="148"/>
      <c r="F19" s="148"/>
      <c r="G19" s="147" t="s">
        <v>127</v>
      </c>
      <c r="H19" s="147"/>
      <c r="I19" s="147"/>
      <c r="J19" s="66">
        <v>1</v>
      </c>
    </row>
    <row r="20" spans="2:20" ht="30" customHeight="1" x14ac:dyDescent="0.2">
      <c r="B20" s="168"/>
      <c r="C20" s="148" t="s">
        <v>128</v>
      </c>
      <c r="D20" s="148"/>
      <c r="E20" s="148"/>
      <c r="F20" s="148"/>
      <c r="G20" s="147" t="s">
        <v>129</v>
      </c>
      <c r="H20" s="147"/>
      <c r="I20" s="147"/>
      <c r="J20" s="66">
        <v>1</v>
      </c>
    </row>
    <row r="21" spans="2:20" ht="15" customHeight="1" x14ac:dyDescent="0.2"/>
    <row r="22" spans="2:20" ht="30" customHeight="1" x14ac:dyDescent="0.2">
      <c r="B22" s="87" t="s">
        <v>137</v>
      </c>
    </row>
    <row r="23" spans="2:20" ht="30" customHeight="1" x14ac:dyDescent="0.2">
      <c r="B23" s="87" t="s">
        <v>138</v>
      </c>
    </row>
    <row r="24" spans="2:20" ht="25.05" customHeight="1" x14ac:dyDescent="0.2">
      <c r="B24" s="163" t="s">
        <v>110</v>
      </c>
      <c r="C24" s="149" t="s">
        <v>111</v>
      </c>
      <c r="D24" s="149"/>
      <c r="E24" s="149"/>
      <c r="F24" s="149" t="s">
        <v>139</v>
      </c>
      <c r="G24" s="149"/>
      <c r="H24" s="149" t="s">
        <v>140</v>
      </c>
      <c r="I24" s="149"/>
      <c r="T24" s="10"/>
    </row>
    <row r="25" spans="2:20" ht="25.05" customHeight="1" x14ac:dyDescent="0.2">
      <c r="B25" s="163"/>
      <c r="C25" s="149"/>
      <c r="D25" s="149"/>
      <c r="E25" s="149"/>
      <c r="F25" s="37" t="s">
        <v>141</v>
      </c>
      <c r="G25" s="37" t="s">
        <v>142</v>
      </c>
      <c r="H25" s="37" t="s">
        <v>141</v>
      </c>
      <c r="I25" s="37" t="s">
        <v>142</v>
      </c>
    </row>
    <row r="26" spans="2:20" ht="30" customHeight="1" x14ac:dyDescent="0.2">
      <c r="B26" s="68" t="s">
        <v>123</v>
      </c>
      <c r="C26" s="147" t="s">
        <v>115</v>
      </c>
      <c r="D26" s="147"/>
      <c r="E26" s="147"/>
      <c r="F26" s="66">
        <v>3</v>
      </c>
      <c r="G26" s="66">
        <v>80</v>
      </c>
      <c r="H26" s="67" t="s">
        <v>143</v>
      </c>
      <c r="I26" s="67" t="s">
        <v>144</v>
      </c>
    </row>
    <row r="27" spans="2:20" ht="30" customHeight="1" x14ac:dyDescent="0.2">
      <c r="B27" s="68" t="s">
        <v>130</v>
      </c>
      <c r="C27" s="147" t="s">
        <v>115</v>
      </c>
      <c r="D27" s="147"/>
      <c r="E27" s="147"/>
      <c r="F27" s="66">
        <v>4</v>
      </c>
      <c r="G27" s="66">
        <v>100</v>
      </c>
      <c r="H27" s="67" t="s">
        <v>143</v>
      </c>
      <c r="I27" s="67" t="s">
        <v>144</v>
      </c>
    </row>
    <row r="28" spans="2:20" ht="30" customHeight="1" x14ac:dyDescent="0.2">
      <c r="B28" s="68" t="s">
        <v>135</v>
      </c>
      <c r="C28" s="147" t="s">
        <v>115</v>
      </c>
      <c r="D28" s="147"/>
      <c r="E28" s="147"/>
      <c r="F28" s="66">
        <v>1.2</v>
      </c>
      <c r="G28" s="66">
        <v>40</v>
      </c>
      <c r="H28" s="67" t="s">
        <v>145</v>
      </c>
      <c r="I28" s="67" t="s">
        <v>146</v>
      </c>
    </row>
    <row r="29" spans="2:20" ht="30" customHeight="1" x14ac:dyDescent="0.2">
      <c r="B29" s="159" t="s">
        <v>279</v>
      </c>
      <c r="C29" s="159"/>
      <c r="D29" s="159"/>
      <c r="E29" s="159"/>
      <c r="F29" s="159"/>
      <c r="G29" s="159"/>
      <c r="H29" s="159"/>
      <c r="I29" s="159"/>
    </row>
    <row r="30" spans="2:20" ht="18.600000000000001" customHeight="1" x14ac:dyDescent="0.2">
      <c r="B30" s="35"/>
      <c r="C30" s="40"/>
      <c r="D30" s="40"/>
      <c r="E30" s="40"/>
      <c r="F30" s="29"/>
      <c r="G30" s="29"/>
      <c r="H30" s="40"/>
      <c r="I30" s="40"/>
    </row>
    <row r="31" spans="2:20" ht="30" customHeight="1" x14ac:dyDescent="0.2">
      <c r="B31" s="88" t="s">
        <v>147</v>
      </c>
    </row>
    <row r="32" spans="2:20" ht="53.4" customHeight="1" x14ac:dyDescent="0.2">
      <c r="B32" s="163" t="s">
        <v>110</v>
      </c>
      <c r="C32" s="164" t="s">
        <v>148</v>
      </c>
      <c r="D32" s="165" t="s">
        <v>235</v>
      </c>
      <c r="E32" s="162"/>
      <c r="F32" s="162" t="s">
        <v>149</v>
      </c>
      <c r="G32" s="162" t="s">
        <v>150</v>
      </c>
      <c r="H32" s="162"/>
      <c r="I32" s="161" t="s">
        <v>280</v>
      </c>
      <c r="J32" s="161" t="s">
        <v>281</v>
      </c>
      <c r="K32" s="162"/>
      <c r="L32" s="152" t="s">
        <v>224</v>
      </c>
      <c r="M32" s="152"/>
    </row>
    <row r="33" spans="2:23" ht="30" customHeight="1" x14ac:dyDescent="0.2">
      <c r="B33" s="163"/>
      <c r="C33" s="162"/>
      <c r="D33" s="162"/>
      <c r="E33" s="162"/>
      <c r="F33" s="162"/>
      <c r="G33" s="162"/>
      <c r="H33" s="162"/>
      <c r="I33" s="162"/>
      <c r="J33" s="162"/>
      <c r="K33" s="162"/>
      <c r="L33" s="152"/>
      <c r="M33" s="152"/>
      <c r="W33" s="44"/>
    </row>
    <row r="34" spans="2:23" ht="15" customHeight="1" x14ac:dyDescent="0.2">
      <c r="B34" s="148" t="s">
        <v>123</v>
      </c>
      <c r="C34" s="147">
        <v>10</v>
      </c>
      <c r="D34" s="147">
        <v>90</v>
      </c>
      <c r="E34" s="147"/>
      <c r="F34" s="147">
        <v>3</v>
      </c>
      <c r="G34" s="160">
        <f>C34*D34*F34</f>
        <v>2700</v>
      </c>
      <c r="H34" s="160"/>
      <c r="I34" s="147">
        <v>1.46</v>
      </c>
      <c r="J34" s="148">
        <f>I34*D34*F34</f>
        <v>394.20000000000005</v>
      </c>
      <c r="K34" s="148"/>
      <c r="L34" s="59" t="b">
        <v>0</v>
      </c>
      <c r="M34" s="60" t="s">
        <v>228</v>
      </c>
    </row>
    <row r="35" spans="2:23" ht="15" customHeight="1" x14ac:dyDescent="0.2">
      <c r="B35" s="148"/>
      <c r="C35" s="147"/>
      <c r="D35" s="147"/>
      <c r="E35" s="147"/>
      <c r="F35" s="147"/>
      <c r="G35" s="160"/>
      <c r="H35" s="160"/>
      <c r="I35" s="147"/>
      <c r="J35" s="148"/>
      <c r="K35" s="148"/>
      <c r="L35" s="61" t="b">
        <v>0</v>
      </c>
      <c r="M35" s="62" t="s">
        <v>229</v>
      </c>
    </row>
    <row r="36" spans="2:23" ht="15" customHeight="1" x14ac:dyDescent="0.2">
      <c r="B36" s="148"/>
      <c r="C36" s="147"/>
      <c r="D36" s="147"/>
      <c r="E36" s="147"/>
      <c r="F36" s="147"/>
      <c r="G36" s="160"/>
      <c r="H36" s="160"/>
      <c r="I36" s="147"/>
      <c r="J36" s="148"/>
      <c r="K36" s="148"/>
      <c r="L36" s="63" t="b">
        <v>0</v>
      </c>
      <c r="M36" s="64" t="s">
        <v>230</v>
      </c>
    </row>
    <row r="37" spans="2:23" ht="15" customHeight="1" x14ac:dyDescent="0.2">
      <c r="B37" s="148" t="s">
        <v>130</v>
      </c>
      <c r="C37" s="147">
        <v>8</v>
      </c>
      <c r="D37" s="147">
        <v>55</v>
      </c>
      <c r="E37" s="147"/>
      <c r="F37" s="147">
        <v>4</v>
      </c>
      <c r="G37" s="160">
        <f>C37*D37*F37</f>
        <v>1760</v>
      </c>
      <c r="H37" s="160"/>
      <c r="I37" s="147">
        <v>1.6</v>
      </c>
      <c r="J37" s="148">
        <f t="shared" ref="J37:J40" si="0">I37*D37*F37</f>
        <v>352</v>
      </c>
      <c r="K37" s="148"/>
      <c r="L37" s="59" t="b">
        <v>0</v>
      </c>
      <c r="M37" s="60" t="s">
        <v>228</v>
      </c>
    </row>
    <row r="38" spans="2:23" ht="15" customHeight="1" x14ac:dyDescent="0.2">
      <c r="B38" s="148"/>
      <c r="C38" s="147"/>
      <c r="D38" s="147"/>
      <c r="E38" s="147"/>
      <c r="F38" s="147"/>
      <c r="G38" s="160"/>
      <c r="H38" s="160"/>
      <c r="I38" s="147"/>
      <c r="J38" s="148"/>
      <c r="K38" s="148"/>
      <c r="L38" s="61" t="b">
        <v>0</v>
      </c>
      <c r="M38" s="62" t="s">
        <v>229</v>
      </c>
    </row>
    <row r="39" spans="2:23" ht="15" customHeight="1" x14ac:dyDescent="0.2">
      <c r="B39" s="148"/>
      <c r="C39" s="147"/>
      <c r="D39" s="147"/>
      <c r="E39" s="147"/>
      <c r="F39" s="147"/>
      <c r="G39" s="160"/>
      <c r="H39" s="160"/>
      <c r="I39" s="147"/>
      <c r="J39" s="148"/>
      <c r="K39" s="148"/>
      <c r="L39" s="63" t="b">
        <v>0</v>
      </c>
      <c r="M39" s="64" t="s">
        <v>230</v>
      </c>
    </row>
    <row r="40" spans="2:23" ht="15" customHeight="1" x14ac:dyDescent="0.2">
      <c r="B40" s="148" t="s">
        <v>135</v>
      </c>
      <c r="C40" s="147">
        <v>10</v>
      </c>
      <c r="D40" s="147">
        <v>90</v>
      </c>
      <c r="E40" s="147"/>
      <c r="F40" s="147">
        <v>2</v>
      </c>
      <c r="G40" s="160">
        <f>C40*D40*F40</f>
        <v>1800</v>
      </c>
      <c r="H40" s="160"/>
      <c r="I40" s="147">
        <v>1.5</v>
      </c>
      <c r="J40" s="148">
        <f t="shared" si="0"/>
        <v>270</v>
      </c>
      <c r="K40" s="148"/>
      <c r="L40" s="59" t="b">
        <v>0</v>
      </c>
      <c r="M40" s="60" t="s">
        <v>228</v>
      </c>
    </row>
    <row r="41" spans="2:23" ht="15" customHeight="1" x14ac:dyDescent="0.2">
      <c r="B41" s="148"/>
      <c r="C41" s="147"/>
      <c r="D41" s="147"/>
      <c r="E41" s="147"/>
      <c r="F41" s="147"/>
      <c r="G41" s="160"/>
      <c r="H41" s="160"/>
      <c r="I41" s="147"/>
      <c r="J41" s="148"/>
      <c r="K41" s="148"/>
      <c r="L41" s="61" t="b">
        <v>0</v>
      </c>
      <c r="M41" s="62" t="s">
        <v>229</v>
      </c>
    </row>
    <row r="42" spans="2:23" ht="15" customHeight="1" x14ac:dyDescent="0.2">
      <c r="B42" s="148"/>
      <c r="C42" s="147"/>
      <c r="D42" s="147"/>
      <c r="E42" s="147"/>
      <c r="F42" s="147"/>
      <c r="G42" s="160"/>
      <c r="H42" s="160"/>
      <c r="I42" s="147"/>
      <c r="J42" s="148"/>
      <c r="K42" s="148"/>
      <c r="L42" s="63" t="b">
        <v>0</v>
      </c>
      <c r="M42" s="64" t="s">
        <v>230</v>
      </c>
    </row>
    <row r="43" spans="2:23" ht="30" customHeight="1" x14ac:dyDescent="0.2">
      <c r="B43" s="159" t="s">
        <v>278</v>
      </c>
      <c r="C43" s="159"/>
      <c r="D43" s="159"/>
      <c r="E43" s="159"/>
      <c r="F43" s="159"/>
      <c r="G43" s="159"/>
      <c r="H43" s="159"/>
      <c r="I43" s="159"/>
      <c r="J43" s="159"/>
      <c r="K43" s="159"/>
      <c r="L43" s="58"/>
    </row>
    <row r="44" spans="2:23" ht="30" customHeight="1" x14ac:dyDescent="0.2">
      <c r="B44" s="58" t="s">
        <v>282</v>
      </c>
      <c r="C44" s="58"/>
      <c r="D44" s="58"/>
      <c r="E44" s="58"/>
      <c r="F44" s="58"/>
      <c r="G44" s="58"/>
      <c r="H44" s="58"/>
      <c r="I44" s="58"/>
      <c r="J44" s="58"/>
      <c r="K44" s="58"/>
      <c r="L44" s="58"/>
    </row>
    <row r="45" spans="2:23" ht="30" customHeight="1" x14ac:dyDescent="0.2">
      <c r="B45" s="39"/>
      <c r="C45" s="29"/>
      <c r="D45" s="29"/>
      <c r="E45" s="29"/>
      <c r="G45" s="29"/>
      <c r="H45" s="29"/>
      <c r="J45" s="41"/>
    </row>
    <row r="46" spans="2:23" ht="18" customHeight="1" x14ac:dyDescent="0.2">
      <c r="B46" s="88" t="s">
        <v>226</v>
      </c>
    </row>
    <row r="47" spans="2:23" ht="54" customHeight="1" x14ac:dyDescent="0.2">
      <c r="B47" s="31" t="s">
        <v>110</v>
      </c>
      <c r="C47" s="161" t="s">
        <v>151</v>
      </c>
      <c r="D47" s="162"/>
      <c r="E47" s="152" t="s">
        <v>225</v>
      </c>
      <c r="F47" s="152"/>
      <c r="G47" s="152"/>
      <c r="H47" s="69" t="s">
        <v>231</v>
      </c>
    </row>
    <row r="48" spans="2:23" ht="19.95" customHeight="1" x14ac:dyDescent="0.2">
      <c r="B48" s="148" t="s">
        <v>123</v>
      </c>
      <c r="C48" s="147">
        <v>400</v>
      </c>
      <c r="D48" s="147"/>
      <c r="E48" s="61" t="b">
        <v>0</v>
      </c>
      <c r="F48" s="151" t="s">
        <v>228</v>
      </c>
      <c r="G48" s="151"/>
      <c r="H48" s="155" t="s">
        <v>232</v>
      </c>
      <c r="M48" s="40"/>
    </row>
    <row r="49" spans="2:13" ht="19.95" customHeight="1" x14ac:dyDescent="0.2">
      <c r="B49" s="148"/>
      <c r="C49" s="147"/>
      <c r="D49" s="147"/>
      <c r="E49" s="63" t="b">
        <v>0</v>
      </c>
      <c r="F49" s="153" t="s">
        <v>230</v>
      </c>
      <c r="G49" s="153"/>
      <c r="H49" s="156"/>
      <c r="M49" s="40"/>
    </row>
    <row r="50" spans="2:13" ht="19.95" customHeight="1" x14ac:dyDescent="0.2">
      <c r="B50" s="148" t="s">
        <v>130</v>
      </c>
      <c r="C50" s="147">
        <v>400</v>
      </c>
      <c r="D50" s="147"/>
      <c r="E50" s="61" t="b">
        <v>0</v>
      </c>
      <c r="F50" s="151" t="s">
        <v>229</v>
      </c>
      <c r="G50" s="151"/>
      <c r="H50" s="155" t="s">
        <v>232</v>
      </c>
      <c r="M50" s="40"/>
    </row>
    <row r="51" spans="2:13" ht="19.95" customHeight="1" x14ac:dyDescent="0.2">
      <c r="B51" s="148"/>
      <c r="C51" s="147"/>
      <c r="D51" s="147"/>
      <c r="E51" s="63" t="b">
        <v>0</v>
      </c>
      <c r="F51" s="153" t="s">
        <v>230</v>
      </c>
      <c r="G51" s="153"/>
      <c r="H51" s="156"/>
      <c r="M51" s="40"/>
    </row>
    <row r="52" spans="2:13" ht="19.95" customHeight="1" x14ac:dyDescent="0.2">
      <c r="B52" s="148" t="s">
        <v>135</v>
      </c>
      <c r="C52" s="147">
        <v>400</v>
      </c>
      <c r="D52" s="147"/>
      <c r="E52" s="59" t="b">
        <v>0</v>
      </c>
      <c r="F52" s="157" t="s">
        <v>228</v>
      </c>
      <c r="G52" s="157"/>
      <c r="H52" s="156" t="s">
        <v>233</v>
      </c>
      <c r="M52" s="40"/>
    </row>
    <row r="53" spans="2:13" ht="19.95" customHeight="1" x14ac:dyDescent="0.2">
      <c r="B53" s="148"/>
      <c r="C53" s="147"/>
      <c r="D53" s="147"/>
      <c r="E53" s="63" t="b">
        <v>0</v>
      </c>
      <c r="F53" s="153" t="s">
        <v>230</v>
      </c>
      <c r="G53" s="153"/>
      <c r="H53" s="156"/>
      <c r="M53" s="40"/>
    </row>
    <row r="54" spans="2:13" ht="18" customHeight="1" x14ac:dyDescent="0.2">
      <c r="B54" s="99" t="s">
        <v>283</v>
      </c>
      <c r="C54" s="40"/>
      <c r="D54" s="40"/>
      <c r="E54" s="40"/>
      <c r="F54" s="40"/>
      <c r="G54" s="40"/>
    </row>
    <row r="55" spans="2:13" ht="18" customHeight="1" x14ac:dyDescent="0.2">
      <c r="B55" s="99" t="s">
        <v>284</v>
      </c>
      <c r="C55" s="40"/>
      <c r="D55" s="40"/>
      <c r="E55" s="40"/>
      <c r="F55" s="40"/>
      <c r="G55" s="40"/>
    </row>
    <row r="56" spans="2:13" ht="18" customHeight="1" x14ac:dyDescent="0.2"/>
    <row r="57" spans="2:13" ht="16.2" x14ac:dyDescent="0.2">
      <c r="B57" s="88" t="s">
        <v>227</v>
      </c>
    </row>
    <row r="58" spans="2:13" ht="55.05" customHeight="1" x14ac:dyDescent="0.2">
      <c r="B58" s="31" t="s">
        <v>110</v>
      </c>
      <c r="C58" s="162" t="s">
        <v>152</v>
      </c>
      <c r="D58" s="162"/>
      <c r="E58" s="152" t="s">
        <v>225</v>
      </c>
      <c r="F58" s="152"/>
      <c r="G58" s="152"/>
    </row>
    <row r="59" spans="2:13" ht="19.95" customHeight="1" x14ac:dyDescent="0.2">
      <c r="B59" s="148" t="s">
        <v>123</v>
      </c>
      <c r="C59" s="147">
        <v>450</v>
      </c>
      <c r="D59" s="147"/>
      <c r="E59" s="61" t="b">
        <v>0</v>
      </c>
      <c r="F59" s="157" t="s">
        <v>228</v>
      </c>
      <c r="G59" s="158"/>
    </row>
    <row r="60" spans="2:13" ht="19.95" customHeight="1" x14ac:dyDescent="0.2">
      <c r="B60" s="148"/>
      <c r="C60" s="147"/>
      <c r="D60" s="147"/>
      <c r="E60" s="63" t="b">
        <v>0</v>
      </c>
      <c r="F60" s="153" t="s">
        <v>230</v>
      </c>
      <c r="G60" s="154"/>
    </row>
    <row r="61" spans="2:13" ht="19.95" customHeight="1" x14ac:dyDescent="0.2">
      <c r="B61" s="148" t="s">
        <v>130</v>
      </c>
      <c r="C61" s="147">
        <v>450</v>
      </c>
      <c r="D61" s="147"/>
      <c r="E61" s="59" t="b">
        <v>0</v>
      </c>
      <c r="F61" s="157" t="s">
        <v>228</v>
      </c>
      <c r="G61" s="158"/>
    </row>
    <row r="62" spans="2:13" ht="19.95" customHeight="1" x14ac:dyDescent="0.2">
      <c r="B62" s="148"/>
      <c r="C62" s="147"/>
      <c r="D62" s="147"/>
      <c r="E62" s="63" t="b">
        <v>0</v>
      </c>
      <c r="F62" s="153" t="s">
        <v>230</v>
      </c>
      <c r="G62" s="154"/>
    </row>
    <row r="63" spans="2:13" ht="19.95" customHeight="1" x14ac:dyDescent="0.2">
      <c r="B63" s="148" t="s">
        <v>135</v>
      </c>
      <c r="C63" s="147">
        <v>450</v>
      </c>
      <c r="D63" s="147"/>
      <c r="E63" s="59" t="b">
        <v>0</v>
      </c>
      <c r="F63" s="157" t="s">
        <v>228</v>
      </c>
      <c r="G63" s="158"/>
    </row>
    <row r="64" spans="2:13" ht="19.95" customHeight="1" x14ac:dyDescent="0.2">
      <c r="B64" s="148"/>
      <c r="C64" s="147"/>
      <c r="D64" s="147"/>
      <c r="E64" s="63" t="b">
        <v>0</v>
      </c>
      <c r="F64" s="153" t="s">
        <v>230</v>
      </c>
      <c r="G64" s="154"/>
    </row>
    <row r="65" spans="2:2" ht="15" customHeight="1" x14ac:dyDescent="0.2">
      <c r="B65" s="99" t="s">
        <v>283</v>
      </c>
    </row>
    <row r="66" spans="2:2" ht="15" customHeight="1" x14ac:dyDescent="0.2">
      <c r="B66" s="99" t="s">
        <v>284</v>
      </c>
    </row>
  </sheetData>
  <mergeCells count="111">
    <mergeCell ref="B1:K1"/>
    <mergeCell ref="F3:G3"/>
    <mergeCell ref="H3:I3"/>
    <mergeCell ref="F5:G5"/>
    <mergeCell ref="H5:I5"/>
    <mergeCell ref="C3:E3"/>
    <mergeCell ref="C4:E4"/>
    <mergeCell ref="C5:E5"/>
    <mergeCell ref="N3:O3"/>
    <mergeCell ref="B4:B6"/>
    <mergeCell ref="F4:G4"/>
    <mergeCell ref="H4:I4"/>
    <mergeCell ref="F6:G6"/>
    <mergeCell ref="H6:I6"/>
    <mergeCell ref="C6:E6"/>
    <mergeCell ref="B18:B20"/>
    <mergeCell ref="B24:B25"/>
    <mergeCell ref="F24:G24"/>
    <mergeCell ref="G19:I19"/>
    <mergeCell ref="G20:I20"/>
    <mergeCell ref="B15:B17"/>
    <mergeCell ref="B12:B14"/>
    <mergeCell ref="B10:B11"/>
    <mergeCell ref="J10:J11"/>
    <mergeCell ref="G16:I16"/>
    <mergeCell ref="C17:F17"/>
    <mergeCell ref="G17:I17"/>
    <mergeCell ref="C18:F18"/>
    <mergeCell ref="G18:I18"/>
    <mergeCell ref="C10:I10"/>
    <mergeCell ref="C11:F11"/>
    <mergeCell ref="C12:F12"/>
    <mergeCell ref="C13:F13"/>
    <mergeCell ref="C14:F14"/>
    <mergeCell ref="G12:I12"/>
    <mergeCell ref="G13:I13"/>
    <mergeCell ref="G14:I14"/>
    <mergeCell ref="G11:I11"/>
    <mergeCell ref="C15:F15"/>
    <mergeCell ref="J32:K33"/>
    <mergeCell ref="G32:H33"/>
    <mergeCell ref="H24:I24"/>
    <mergeCell ref="B32:B33"/>
    <mergeCell ref="C32:C33"/>
    <mergeCell ref="F32:F33"/>
    <mergeCell ref="I32:I33"/>
    <mergeCell ref="C26:E26"/>
    <mergeCell ref="C27:E27"/>
    <mergeCell ref="C28:E28"/>
    <mergeCell ref="D32:E33"/>
    <mergeCell ref="E47:G47"/>
    <mergeCell ref="F49:G49"/>
    <mergeCell ref="F48:G48"/>
    <mergeCell ref="C47:D47"/>
    <mergeCell ref="C58:D58"/>
    <mergeCell ref="F59:G59"/>
    <mergeCell ref="F52:G52"/>
    <mergeCell ref="F50:G50"/>
    <mergeCell ref="F51:G51"/>
    <mergeCell ref="F53:G53"/>
    <mergeCell ref="C48:D49"/>
    <mergeCell ref="C50:D51"/>
    <mergeCell ref="C52:D53"/>
    <mergeCell ref="B34:B36"/>
    <mergeCell ref="B29:I29"/>
    <mergeCell ref="B43:K43"/>
    <mergeCell ref="L32:M33"/>
    <mergeCell ref="C34:C36"/>
    <mergeCell ref="F34:F36"/>
    <mergeCell ref="G34:H36"/>
    <mergeCell ref="I34:I36"/>
    <mergeCell ref="J34:K36"/>
    <mergeCell ref="J37:K39"/>
    <mergeCell ref="C37:C39"/>
    <mergeCell ref="J40:K42"/>
    <mergeCell ref="I37:I39"/>
    <mergeCell ref="G37:H39"/>
    <mergeCell ref="F37:F39"/>
    <mergeCell ref="D34:E36"/>
    <mergeCell ref="D37:E39"/>
    <mergeCell ref="D40:E42"/>
    <mergeCell ref="B37:B39"/>
    <mergeCell ref="B40:B42"/>
    <mergeCell ref="C40:C42"/>
    <mergeCell ref="F40:F42"/>
    <mergeCell ref="G40:H42"/>
    <mergeCell ref="I40:I42"/>
    <mergeCell ref="G15:I15"/>
    <mergeCell ref="C16:F16"/>
    <mergeCell ref="C24:E25"/>
    <mergeCell ref="C19:F19"/>
    <mergeCell ref="C20:F20"/>
    <mergeCell ref="B7:I7"/>
    <mergeCell ref="C63:D64"/>
    <mergeCell ref="C61:D62"/>
    <mergeCell ref="C59:D60"/>
    <mergeCell ref="E58:G58"/>
    <mergeCell ref="B59:B60"/>
    <mergeCell ref="B61:B62"/>
    <mergeCell ref="B63:B64"/>
    <mergeCell ref="F60:G60"/>
    <mergeCell ref="F62:G62"/>
    <mergeCell ref="F64:G64"/>
    <mergeCell ref="B48:B49"/>
    <mergeCell ref="B50:B51"/>
    <mergeCell ref="B52:B53"/>
    <mergeCell ref="H48:H49"/>
    <mergeCell ref="H50:H51"/>
    <mergeCell ref="H52:H53"/>
    <mergeCell ref="F61:G61"/>
    <mergeCell ref="F63:G63"/>
  </mergeCells>
  <phoneticPr fontId="13"/>
  <pageMargins left="0.51181102362204722" right="0.15748031496062992" top="0.74803149606299213" bottom="0.74803149606299213" header="0.31496062992125984" footer="0.31496062992125984"/>
  <pageSetup paperSize="9"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B223D-42D9-4930-B557-518A1761E55D}">
  <sheetPr>
    <pageSetUpPr fitToPage="1"/>
  </sheetPr>
  <dimension ref="B1:P34"/>
  <sheetViews>
    <sheetView view="pageBreakPreview" zoomScale="85" zoomScaleNormal="100" zoomScaleSheetLayoutView="85" workbookViewId="0">
      <selection activeCell="B2" sqref="B2"/>
    </sheetView>
  </sheetViews>
  <sheetFormatPr defaultColWidth="8.77734375" defaultRowHeight="13.2" x14ac:dyDescent="0.2"/>
  <cols>
    <col min="1" max="1" width="4.5546875" style="2" customWidth="1"/>
    <col min="2" max="2" width="17" style="2" customWidth="1"/>
    <col min="3" max="7" width="13.77734375" style="2" customWidth="1"/>
    <col min="8" max="8" width="13.6640625" style="2" customWidth="1"/>
    <col min="9" max="9" width="4.77734375" style="2" customWidth="1"/>
    <col min="10" max="10" width="15.77734375" style="2" customWidth="1"/>
    <col min="11" max="11" width="12.33203125" style="2" customWidth="1"/>
    <col min="12" max="12" width="15.21875" style="2" customWidth="1"/>
    <col min="13" max="13" width="18.88671875" style="2" customWidth="1"/>
    <col min="14" max="14" width="16.5546875" style="2" customWidth="1"/>
    <col min="15" max="15" width="16.77734375" style="2" customWidth="1"/>
    <col min="16" max="16" width="14.6640625" style="2" customWidth="1"/>
    <col min="17" max="17" width="3.77734375" style="2" customWidth="1"/>
    <col min="18" max="18" width="12.33203125" style="2" customWidth="1"/>
    <col min="19" max="19" width="11.88671875" style="2" customWidth="1"/>
    <col min="20" max="16384" width="8.77734375" style="2"/>
  </cols>
  <sheetData>
    <row r="1" spans="2:16" ht="30" customHeight="1" x14ac:dyDescent="0.2">
      <c r="B1" s="171" t="s">
        <v>364</v>
      </c>
      <c r="C1" s="171"/>
      <c r="D1" s="171"/>
      <c r="E1" s="171"/>
      <c r="F1" s="171"/>
      <c r="G1" s="171"/>
      <c r="H1" s="171"/>
      <c r="I1" s="171"/>
      <c r="J1" s="42"/>
    </row>
    <row r="2" spans="2:16" ht="23.4" customHeight="1" x14ac:dyDescent="0.2">
      <c r="B2" s="30"/>
      <c r="E2" s="30"/>
      <c r="F2" s="30"/>
      <c r="G2" s="30"/>
      <c r="H2" s="30"/>
      <c r="I2" s="30"/>
      <c r="J2" s="42"/>
    </row>
    <row r="3" spans="2:16" ht="21" customHeight="1" x14ac:dyDescent="0.2">
      <c r="B3" s="29" t="s">
        <v>153</v>
      </c>
      <c r="E3" s="30"/>
      <c r="F3" s="30"/>
      <c r="G3" s="30"/>
      <c r="H3" s="30"/>
      <c r="I3" s="30"/>
    </row>
    <row r="4" spans="2:16" ht="30" customHeight="1" x14ac:dyDescent="0.2">
      <c r="B4" s="31" t="s">
        <v>109</v>
      </c>
      <c r="C4" s="163" t="s">
        <v>110</v>
      </c>
      <c r="D4" s="163"/>
      <c r="E4" s="163" t="s">
        <v>111</v>
      </c>
      <c r="F4" s="163"/>
      <c r="G4" s="163" t="s">
        <v>112</v>
      </c>
      <c r="H4" s="163"/>
      <c r="J4" s="32"/>
      <c r="K4" s="35"/>
      <c r="L4" s="35"/>
      <c r="M4" s="35"/>
      <c r="N4" s="35"/>
      <c r="O4" s="35"/>
    </row>
    <row r="5" spans="2:16" ht="30" customHeight="1" x14ac:dyDescent="0.2">
      <c r="B5" s="193" t="s">
        <v>154</v>
      </c>
      <c r="C5" s="156" t="s">
        <v>155</v>
      </c>
      <c r="D5" s="156"/>
      <c r="E5" s="156" t="s">
        <v>156</v>
      </c>
      <c r="F5" s="156"/>
      <c r="G5" s="141">
        <v>400</v>
      </c>
      <c r="H5" s="141"/>
    </row>
    <row r="6" spans="2:16" ht="30" customHeight="1" x14ac:dyDescent="0.2">
      <c r="B6" s="193"/>
      <c r="C6" s="156" t="s">
        <v>157</v>
      </c>
      <c r="D6" s="156"/>
      <c r="E6" s="156" t="s">
        <v>156</v>
      </c>
      <c r="F6" s="156"/>
      <c r="G6" s="141">
        <v>200</v>
      </c>
      <c r="H6" s="141"/>
      <c r="J6" s="43"/>
      <c r="K6" s="43"/>
      <c r="L6" s="43"/>
      <c r="M6" s="43"/>
      <c r="N6" s="43"/>
      <c r="O6" s="43"/>
    </row>
    <row r="7" spans="2:16" ht="30" customHeight="1" x14ac:dyDescent="0.2">
      <c r="B7" s="193"/>
      <c r="C7" s="156" t="s">
        <v>158</v>
      </c>
      <c r="D7" s="156"/>
      <c r="E7" s="156" t="s">
        <v>156</v>
      </c>
      <c r="F7" s="156"/>
      <c r="G7" s="141">
        <v>80</v>
      </c>
      <c r="H7" s="141"/>
      <c r="J7" s="35"/>
      <c r="K7" s="35"/>
      <c r="L7" s="35"/>
      <c r="M7" s="35"/>
    </row>
    <row r="8" spans="2:16" ht="30" customHeight="1" x14ac:dyDescent="0.2">
      <c r="J8" s="35"/>
      <c r="K8" s="35"/>
      <c r="L8" s="35"/>
      <c r="M8" s="35"/>
    </row>
    <row r="9" spans="2:16" ht="30" customHeight="1" x14ac:dyDescent="0.2">
      <c r="B9" s="29" t="s">
        <v>159</v>
      </c>
      <c r="D9" s="30"/>
      <c r="E9" s="30"/>
      <c r="F9" s="30"/>
      <c r="G9" s="40"/>
      <c r="H9" s="40"/>
    </row>
    <row r="10" spans="2:16" ht="19.8" customHeight="1" x14ac:dyDescent="0.2">
      <c r="B10" s="188" t="s">
        <v>121</v>
      </c>
      <c r="C10" s="189"/>
      <c r="D10" s="149" t="s">
        <v>122</v>
      </c>
      <c r="E10" s="149"/>
      <c r="F10" s="37" t="s">
        <v>120</v>
      </c>
      <c r="G10" s="30"/>
      <c r="H10" s="30"/>
      <c r="I10" s="30"/>
    </row>
    <row r="11" spans="2:16" ht="30" customHeight="1" x14ac:dyDescent="0.2">
      <c r="B11" s="190" t="s">
        <v>160</v>
      </c>
      <c r="C11" s="191"/>
      <c r="D11" s="156" t="s">
        <v>161</v>
      </c>
      <c r="E11" s="156"/>
      <c r="F11" s="34">
        <v>2</v>
      </c>
      <c r="G11" s="30"/>
      <c r="H11" s="30"/>
      <c r="I11" s="30"/>
      <c r="J11" s="44"/>
    </row>
    <row r="12" spans="2:16" ht="30" customHeight="1" x14ac:dyDescent="0.2">
      <c r="B12" s="192" t="s">
        <v>162</v>
      </c>
      <c r="C12" s="191"/>
      <c r="D12" s="156" t="s">
        <v>163</v>
      </c>
      <c r="E12" s="156"/>
      <c r="F12" s="34">
        <v>2</v>
      </c>
      <c r="O12" s="45"/>
    </row>
    <row r="13" spans="2:16" ht="19.2" customHeight="1" x14ac:dyDescent="0.2"/>
    <row r="14" spans="2:16" ht="30" customHeight="1" x14ac:dyDescent="0.2">
      <c r="B14" s="29" t="s">
        <v>137</v>
      </c>
      <c r="P14" s="44"/>
    </row>
    <row r="15" spans="2:16" ht="25.05" customHeight="1" x14ac:dyDescent="0.2">
      <c r="B15" s="29" t="s">
        <v>164</v>
      </c>
    </row>
    <row r="16" spans="2:16" ht="25.05" customHeight="1" x14ac:dyDescent="0.2">
      <c r="B16" s="177" t="s">
        <v>165</v>
      </c>
      <c r="C16" s="149"/>
      <c r="D16" s="177" t="s">
        <v>237</v>
      </c>
      <c r="E16" s="149"/>
      <c r="F16" s="46" t="s">
        <v>166</v>
      </c>
      <c r="G16" s="37" t="s">
        <v>167</v>
      </c>
      <c r="H16" s="69" t="s">
        <v>239</v>
      </c>
    </row>
    <row r="17" spans="2:8" ht="39" customHeight="1" x14ac:dyDescent="0.2">
      <c r="B17" s="178" t="s">
        <v>238</v>
      </c>
      <c r="C17" s="178"/>
      <c r="D17" s="156" t="s">
        <v>155</v>
      </c>
      <c r="E17" s="156"/>
      <c r="F17" s="38">
        <v>400</v>
      </c>
      <c r="G17" s="47" t="s">
        <v>168</v>
      </c>
      <c r="H17" s="5">
        <v>12</v>
      </c>
    </row>
    <row r="18" spans="2:8" ht="39" customHeight="1" x14ac:dyDescent="0.2">
      <c r="B18" s="178"/>
      <c r="C18" s="178"/>
      <c r="D18" s="156" t="s">
        <v>157</v>
      </c>
      <c r="E18" s="156"/>
      <c r="F18" s="38">
        <v>200</v>
      </c>
      <c r="G18" s="47" t="s">
        <v>168</v>
      </c>
      <c r="H18" s="57">
        <v>6</v>
      </c>
    </row>
    <row r="19" spans="2:8" ht="39" customHeight="1" x14ac:dyDescent="0.2">
      <c r="B19" s="178"/>
      <c r="C19" s="178"/>
      <c r="D19" s="156" t="s">
        <v>158</v>
      </c>
      <c r="E19" s="156"/>
      <c r="F19" s="48">
        <v>80</v>
      </c>
      <c r="G19" s="49" t="s">
        <v>169</v>
      </c>
      <c r="H19" s="57">
        <v>3</v>
      </c>
    </row>
    <row r="20" spans="2:8" ht="39" customHeight="1" thickBot="1" x14ac:dyDescent="0.25">
      <c r="B20" s="179" t="s">
        <v>241</v>
      </c>
      <c r="C20" s="180"/>
      <c r="D20" s="180"/>
      <c r="E20" s="181"/>
      <c r="F20" s="73">
        <f>SUM(F17:F19)</f>
        <v>680</v>
      </c>
      <c r="G20" s="74" t="s">
        <v>240</v>
      </c>
      <c r="H20" s="75">
        <f>SUM(H17:H19)</f>
        <v>21</v>
      </c>
    </row>
    <row r="21" spans="2:8" ht="40.049999999999997" customHeight="1" thickTop="1" x14ac:dyDescent="0.2">
      <c r="B21" s="182" t="s">
        <v>236</v>
      </c>
      <c r="C21" s="183"/>
      <c r="D21" s="156" t="s">
        <v>155</v>
      </c>
      <c r="E21" s="156"/>
      <c r="F21" s="70">
        <v>400</v>
      </c>
      <c r="G21" s="72" t="s">
        <v>168</v>
      </c>
      <c r="H21" s="71">
        <v>6</v>
      </c>
    </row>
    <row r="22" spans="2:8" ht="40.049999999999997" customHeight="1" x14ac:dyDescent="0.2">
      <c r="B22" s="184"/>
      <c r="C22" s="183"/>
      <c r="D22" s="156" t="s">
        <v>157</v>
      </c>
      <c r="E22" s="156"/>
      <c r="F22" s="48">
        <v>200</v>
      </c>
      <c r="G22" s="34" t="s">
        <v>168</v>
      </c>
      <c r="H22" s="5">
        <v>3</v>
      </c>
    </row>
    <row r="23" spans="2:8" ht="40.049999999999997" customHeight="1" thickBot="1" x14ac:dyDescent="0.25">
      <c r="B23" s="185"/>
      <c r="C23" s="186"/>
      <c r="D23" s="187" t="s">
        <v>158</v>
      </c>
      <c r="E23" s="187"/>
      <c r="F23" s="73">
        <v>80</v>
      </c>
      <c r="G23" s="76" t="s">
        <v>169</v>
      </c>
      <c r="H23" s="75">
        <v>1</v>
      </c>
    </row>
    <row r="24" spans="2:8" ht="30" customHeight="1" thickTop="1" x14ac:dyDescent="0.2">
      <c r="B24" s="173" t="s">
        <v>241</v>
      </c>
      <c r="C24" s="174"/>
      <c r="D24" s="174"/>
      <c r="E24" s="175"/>
      <c r="F24" s="50">
        <f>SUM(F21:F23)</f>
        <v>680</v>
      </c>
      <c r="G24" s="51" t="s">
        <v>240</v>
      </c>
      <c r="H24" s="36">
        <f>SUM(H21:H23)</f>
        <v>10</v>
      </c>
    </row>
    <row r="25" spans="2:8" ht="17.399999999999999" customHeight="1" x14ac:dyDescent="0.2">
      <c r="B25" s="44"/>
      <c r="C25" s="44"/>
      <c r="D25" s="45"/>
      <c r="E25" s="44"/>
      <c r="F25" s="35"/>
      <c r="G25" s="33"/>
      <c r="H25" s="44"/>
    </row>
    <row r="26" spans="2:8" ht="30" customHeight="1" x14ac:dyDescent="0.2">
      <c r="B26" s="2" t="s">
        <v>170</v>
      </c>
    </row>
    <row r="27" spans="2:8" ht="18" customHeight="1" x14ac:dyDescent="0.2">
      <c r="B27" s="149" t="s">
        <v>165</v>
      </c>
      <c r="C27" s="149"/>
      <c r="D27" s="149" t="s">
        <v>171</v>
      </c>
      <c r="E27" s="149"/>
      <c r="F27" s="149" t="s">
        <v>172</v>
      </c>
      <c r="G27" s="149"/>
      <c r="H27" s="149"/>
    </row>
    <row r="28" spans="2:8" ht="40.049999999999997" customHeight="1" x14ac:dyDescent="0.2">
      <c r="B28" s="176" t="s">
        <v>173</v>
      </c>
      <c r="C28" s="141"/>
      <c r="D28" s="141" t="s">
        <v>155</v>
      </c>
      <c r="E28" s="141"/>
      <c r="F28" s="141" t="s">
        <v>174</v>
      </c>
      <c r="G28" s="141"/>
      <c r="H28" s="141"/>
    </row>
    <row r="29" spans="2:8" ht="40.049999999999997" customHeight="1" x14ac:dyDescent="0.2">
      <c r="B29" s="176" t="s">
        <v>175</v>
      </c>
      <c r="C29" s="141"/>
      <c r="D29" s="141" t="s">
        <v>157</v>
      </c>
      <c r="E29" s="141"/>
      <c r="F29" s="141" t="s">
        <v>176</v>
      </c>
      <c r="G29" s="141"/>
      <c r="H29" s="141"/>
    </row>
    <row r="30" spans="2:8" ht="18" customHeight="1" x14ac:dyDescent="0.2"/>
    <row r="31" spans="2:8" ht="18" customHeight="1" x14ac:dyDescent="0.2"/>
    <row r="32" spans="2:8" ht="54" customHeight="1" x14ac:dyDescent="0.2"/>
    <row r="33" ht="18" customHeight="1" x14ac:dyDescent="0.2"/>
    <row r="34" ht="18" customHeight="1" x14ac:dyDescent="0.2"/>
  </sheetData>
  <mergeCells count="41">
    <mergeCell ref="B1:I1"/>
    <mergeCell ref="C4:D4"/>
    <mergeCell ref="E4:F4"/>
    <mergeCell ref="G4:H4"/>
    <mergeCell ref="B5:B7"/>
    <mergeCell ref="C5:D5"/>
    <mergeCell ref="E5:F5"/>
    <mergeCell ref="G5:H5"/>
    <mergeCell ref="C6:D6"/>
    <mergeCell ref="E6:F6"/>
    <mergeCell ref="G6:H6"/>
    <mergeCell ref="C7:D7"/>
    <mergeCell ref="E7:F7"/>
    <mergeCell ref="G7:H7"/>
    <mergeCell ref="B10:C10"/>
    <mergeCell ref="D10:E10"/>
    <mergeCell ref="B11:C11"/>
    <mergeCell ref="D11:E11"/>
    <mergeCell ref="B12:C12"/>
    <mergeCell ref="D12:E12"/>
    <mergeCell ref="B16:C16"/>
    <mergeCell ref="D16:E16"/>
    <mergeCell ref="D18:E18"/>
    <mergeCell ref="D19:E19"/>
    <mergeCell ref="D22:E22"/>
    <mergeCell ref="D17:E17"/>
    <mergeCell ref="B17:C19"/>
    <mergeCell ref="B20:E20"/>
    <mergeCell ref="B21:C23"/>
    <mergeCell ref="D21:E21"/>
    <mergeCell ref="D23:E23"/>
    <mergeCell ref="B24:E24"/>
    <mergeCell ref="F28:H28"/>
    <mergeCell ref="B29:C29"/>
    <mergeCell ref="D29:E29"/>
    <mergeCell ref="F29:H29"/>
    <mergeCell ref="F27:H27"/>
    <mergeCell ref="B27:C27"/>
    <mergeCell ref="D27:E27"/>
    <mergeCell ref="B28:C28"/>
    <mergeCell ref="D28:E28"/>
  </mergeCells>
  <phoneticPr fontId="13"/>
  <pageMargins left="0.51181102362204722" right="0.15748031496062992" top="0.74803149606299213" bottom="0.74803149606299213" header="0.31496062992125984" footer="0.31496062992125984"/>
  <pageSetup paperSize="9" scale="8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01D6D-8AAD-4A4F-839A-153872674816}">
  <sheetPr>
    <pageSetUpPr fitToPage="1"/>
  </sheetPr>
  <dimension ref="B1:R62"/>
  <sheetViews>
    <sheetView view="pageBreakPreview" topLeftCell="B1" zoomScale="85" zoomScaleNormal="100" zoomScaleSheetLayoutView="85" workbookViewId="0">
      <selection activeCell="H4" sqref="H4"/>
    </sheetView>
  </sheetViews>
  <sheetFormatPr defaultColWidth="8.77734375" defaultRowHeight="13.2" x14ac:dyDescent="0.2"/>
  <cols>
    <col min="1" max="1" width="4.5546875" style="2" customWidth="1"/>
    <col min="2" max="2" width="17" style="2" customWidth="1"/>
    <col min="3" max="6" width="13.77734375" style="2" customWidth="1"/>
    <col min="7" max="7" width="12.109375" style="2" bestFit="1" customWidth="1"/>
    <col min="8" max="9" width="13.77734375" style="2" customWidth="1"/>
    <col min="10" max="10" width="19.21875" style="2" bestFit="1" customWidth="1"/>
    <col min="11" max="11" width="11.88671875" style="2" bestFit="1" customWidth="1"/>
    <col min="12" max="12" width="14.33203125" style="2" bestFit="1" customWidth="1"/>
    <col min="13" max="13" width="8" style="2" bestFit="1" customWidth="1"/>
    <col min="14" max="14" width="14.33203125" style="2" bestFit="1" customWidth="1"/>
    <col min="15" max="15" width="8.77734375" style="2"/>
    <col min="16" max="16" width="18.109375" style="2" bestFit="1" customWidth="1"/>
    <col min="17" max="16384" width="8.77734375" style="2"/>
  </cols>
  <sheetData>
    <row r="1" spans="2:17" ht="30" customHeight="1" x14ac:dyDescent="0.2">
      <c r="B1" s="30" t="s">
        <v>365</v>
      </c>
      <c r="G1" s="30"/>
      <c r="H1" s="30"/>
      <c r="I1" s="30"/>
      <c r="J1" s="30"/>
      <c r="K1" s="30"/>
      <c r="L1" s="42"/>
    </row>
    <row r="2" spans="2:17" ht="21" customHeight="1" x14ac:dyDescent="0.2">
      <c r="B2" s="30"/>
      <c r="G2" s="30"/>
      <c r="H2" s="30"/>
      <c r="I2" s="30"/>
      <c r="J2" s="30"/>
      <c r="K2" s="30"/>
    </row>
    <row r="3" spans="2:17" ht="30" customHeight="1" x14ac:dyDescent="0.2">
      <c r="B3" s="113" t="s">
        <v>109</v>
      </c>
      <c r="C3" s="224" t="s">
        <v>177</v>
      </c>
      <c r="D3" s="225"/>
      <c r="E3" s="226"/>
    </row>
    <row r="4" spans="2:17" ht="30" customHeight="1" x14ac:dyDescent="0.2">
      <c r="B4" s="114" t="s">
        <v>179</v>
      </c>
      <c r="C4" s="156" t="s">
        <v>180</v>
      </c>
      <c r="D4" s="156"/>
      <c r="E4" s="156"/>
    </row>
    <row r="5" spans="2:17" ht="23.4" x14ac:dyDescent="0.2">
      <c r="B5" s="115" t="s">
        <v>6</v>
      </c>
      <c r="C5" s="202" t="s">
        <v>309</v>
      </c>
      <c r="D5" s="229"/>
      <c r="E5" s="203"/>
      <c r="F5" s="30"/>
      <c r="G5" s="30"/>
      <c r="H5" s="30"/>
      <c r="I5" s="30"/>
      <c r="J5" s="30"/>
    </row>
    <row r="6" spans="2:17" ht="19.8" customHeight="1" x14ac:dyDescent="0.2">
      <c r="E6" s="30"/>
      <c r="F6" s="30"/>
      <c r="G6" s="30"/>
      <c r="H6" s="30"/>
      <c r="I6" s="30"/>
      <c r="J6" s="30"/>
    </row>
    <row r="7" spans="2:17" ht="19.8" customHeight="1" x14ac:dyDescent="0.2">
      <c r="B7" s="2" t="s">
        <v>181</v>
      </c>
      <c r="E7" s="30"/>
      <c r="G7" s="30"/>
      <c r="H7" s="30"/>
      <c r="I7" s="30"/>
      <c r="J7" s="30"/>
    </row>
    <row r="8" spans="2:17" ht="19.8" customHeight="1" x14ac:dyDescent="0.2">
      <c r="B8" s="37" t="s">
        <v>182</v>
      </c>
      <c r="C8" s="37" t="s">
        <v>183</v>
      </c>
      <c r="D8" s="112" t="s">
        <v>308</v>
      </c>
      <c r="E8" s="111" t="s">
        <v>310</v>
      </c>
      <c r="F8" s="37" t="s">
        <v>184</v>
      </c>
      <c r="G8" s="30"/>
      <c r="H8" s="30"/>
      <c r="I8" s="30"/>
      <c r="J8" s="30"/>
    </row>
    <row r="9" spans="2:17" ht="19.8" customHeight="1" x14ac:dyDescent="0.2">
      <c r="B9" s="13">
        <v>1</v>
      </c>
      <c r="C9" s="5" t="s">
        <v>180</v>
      </c>
      <c r="D9" s="5">
        <v>4</v>
      </c>
      <c r="E9" s="108" t="s">
        <v>311</v>
      </c>
      <c r="F9" s="52" t="s">
        <v>185</v>
      </c>
      <c r="G9" s="30"/>
      <c r="H9" s="30"/>
      <c r="I9" s="30"/>
      <c r="J9" s="30"/>
    </row>
    <row r="10" spans="2:17" ht="19.8" customHeight="1" x14ac:dyDescent="0.2">
      <c r="B10" s="13">
        <v>2</v>
      </c>
      <c r="C10" s="5" t="s">
        <v>180</v>
      </c>
      <c r="D10" s="5">
        <v>10</v>
      </c>
      <c r="E10" s="108" t="s">
        <v>311</v>
      </c>
      <c r="F10" s="52" t="s">
        <v>185</v>
      </c>
      <c r="G10" s="30"/>
      <c r="H10" s="30"/>
      <c r="I10" s="30"/>
      <c r="J10" s="30"/>
    </row>
    <row r="11" spans="2:17" ht="19.8" customHeight="1" x14ac:dyDescent="0.2">
      <c r="B11" s="13">
        <v>3</v>
      </c>
      <c r="C11" s="5" t="s">
        <v>180</v>
      </c>
      <c r="D11" s="5">
        <v>2</v>
      </c>
      <c r="E11" s="108" t="s">
        <v>311</v>
      </c>
      <c r="F11" s="52" t="s">
        <v>186</v>
      </c>
      <c r="G11" s="30"/>
      <c r="H11" s="30"/>
      <c r="I11" s="30"/>
      <c r="J11" s="30"/>
    </row>
    <row r="12" spans="2:17" ht="19.8" customHeight="1" x14ac:dyDescent="0.2">
      <c r="B12" s="53" t="s">
        <v>187</v>
      </c>
      <c r="E12" s="30"/>
      <c r="F12" s="30"/>
      <c r="G12" s="30"/>
      <c r="H12" s="30"/>
      <c r="I12" s="30"/>
      <c r="J12" s="30"/>
    </row>
    <row r="13" spans="2:17" ht="19.8" customHeight="1" x14ac:dyDescent="0.2">
      <c r="E13" s="30"/>
      <c r="F13" s="30"/>
      <c r="G13" s="30"/>
      <c r="H13" s="30"/>
      <c r="I13" s="30"/>
      <c r="J13" s="30"/>
    </row>
    <row r="14" spans="2:17" ht="19.8" customHeight="1" x14ac:dyDescent="0.2">
      <c r="B14" s="29" t="s">
        <v>188</v>
      </c>
      <c r="E14" s="30"/>
      <c r="F14" s="30"/>
      <c r="G14" s="30"/>
      <c r="H14" s="30"/>
      <c r="I14" s="30"/>
      <c r="J14" s="30"/>
      <c r="K14" s="44"/>
    </row>
    <row r="15" spans="2:17" ht="25.05" customHeight="1" x14ac:dyDescent="0.2">
      <c r="B15" s="46" t="s">
        <v>189</v>
      </c>
      <c r="C15" s="188" t="s">
        <v>121</v>
      </c>
      <c r="D15" s="227"/>
      <c r="E15" s="189"/>
      <c r="F15" s="149" t="s">
        <v>122</v>
      </c>
      <c r="G15" s="149"/>
      <c r="H15" s="37" t="s">
        <v>120</v>
      </c>
      <c r="I15" s="37" t="s">
        <v>190</v>
      </c>
      <c r="J15" s="37" t="s">
        <v>191</v>
      </c>
      <c r="K15" s="233" t="s">
        <v>192</v>
      </c>
      <c r="L15" s="234"/>
      <c r="M15" s="234"/>
      <c r="N15" s="234"/>
      <c r="O15" s="234"/>
      <c r="P15" s="234"/>
      <c r="Q15" s="235"/>
    </row>
    <row r="16" spans="2:17" ht="30" customHeight="1" x14ac:dyDescent="0.2">
      <c r="B16" s="13" t="s">
        <v>193</v>
      </c>
      <c r="C16" s="190" t="s">
        <v>293</v>
      </c>
      <c r="D16" s="228"/>
      <c r="E16" s="191"/>
      <c r="F16" s="156" t="s">
        <v>194</v>
      </c>
      <c r="G16" s="156"/>
      <c r="H16" s="34">
        <v>8</v>
      </c>
      <c r="I16" s="5" t="s">
        <v>353</v>
      </c>
      <c r="J16" s="106" t="s">
        <v>195</v>
      </c>
      <c r="K16" s="236"/>
      <c r="L16" s="237"/>
      <c r="M16" s="237"/>
      <c r="N16" s="237"/>
      <c r="O16" s="237"/>
      <c r="P16" s="237"/>
      <c r="Q16" s="238"/>
    </row>
    <row r="17" spans="2:18" ht="30" customHeight="1" x14ac:dyDescent="0.2">
      <c r="B17" s="13" t="s">
        <v>196</v>
      </c>
      <c r="C17" s="192" t="s">
        <v>304</v>
      </c>
      <c r="D17" s="230"/>
      <c r="E17" s="191"/>
      <c r="F17" s="231" t="s">
        <v>303</v>
      </c>
      <c r="G17" s="232"/>
      <c r="H17" s="34">
        <v>1</v>
      </c>
      <c r="I17" s="5" t="s">
        <v>353</v>
      </c>
      <c r="J17" s="108" t="s">
        <v>297</v>
      </c>
      <c r="K17" s="236"/>
      <c r="L17" s="237"/>
      <c r="M17" s="237"/>
      <c r="N17" s="237"/>
      <c r="O17" s="237"/>
      <c r="P17" s="237"/>
      <c r="Q17" s="238"/>
    </row>
    <row r="18" spans="2:18" ht="30" customHeight="1" x14ac:dyDescent="0.2">
      <c r="B18" s="13" t="s">
        <v>198</v>
      </c>
      <c r="C18" s="192" t="s">
        <v>301</v>
      </c>
      <c r="D18" s="230"/>
      <c r="E18" s="191"/>
      <c r="F18" s="156" t="s">
        <v>300</v>
      </c>
      <c r="G18" s="156"/>
      <c r="H18" s="34">
        <v>1</v>
      </c>
      <c r="I18" s="5" t="s">
        <v>354</v>
      </c>
      <c r="J18" s="108" t="s">
        <v>195</v>
      </c>
      <c r="K18" s="236"/>
      <c r="L18" s="237"/>
      <c r="M18" s="237"/>
      <c r="N18" s="237"/>
      <c r="O18" s="237"/>
      <c r="P18" s="237"/>
      <c r="Q18" s="238"/>
    </row>
    <row r="19" spans="2:18" ht="31.8" customHeight="1" x14ac:dyDescent="0.2">
      <c r="B19" s="13" t="s">
        <v>199</v>
      </c>
      <c r="C19" s="192" t="s">
        <v>200</v>
      </c>
      <c r="D19" s="230"/>
      <c r="E19" s="191"/>
      <c r="F19" s="224" t="s">
        <v>201</v>
      </c>
      <c r="G19" s="226"/>
      <c r="H19" s="34">
        <v>2</v>
      </c>
      <c r="I19" s="5" t="s">
        <v>353</v>
      </c>
      <c r="J19" s="5" t="s">
        <v>197</v>
      </c>
      <c r="K19" s="236"/>
      <c r="L19" s="237"/>
      <c r="M19" s="237"/>
      <c r="N19" s="237"/>
      <c r="O19" s="237"/>
      <c r="P19" s="237"/>
      <c r="Q19" s="238"/>
    </row>
    <row r="20" spans="2:18" ht="25.05" customHeight="1" x14ac:dyDescent="0.2">
      <c r="B20" s="53" t="s">
        <v>202</v>
      </c>
    </row>
    <row r="21" spans="2:18" ht="25.05" customHeight="1" x14ac:dyDescent="0.2"/>
    <row r="22" spans="2:18" ht="25.05" customHeight="1" x14ac:dyDescent="0.2">
      <c r="B22" s="107" t="s">
        <v>315</v>
      </c>
    </row>
    <row r="23" spans="2:18" ht="25.05" customHeight="1" x14ac:dyDescent="0.2">
      <c r="B23" s="222" t="s">
        <v>193</v>
      </c>
      <c r="C23" s="222"/>
      <c r="D23" s="239" t="s">
        <v>312</v>
      </c>
      <c r="E23" s="240"/>
      <c r="F23" s="239" t="s">
        <v>313</v>
      </c>
      <c r="G23" s="240"/>
      <c r="H23" s="221" t="s">
        <v>314</v>
      </c>
      <c r="I23" s="222"/>
    </row>
    <row r="24" spans="2:18" ht="25.05" customHeight="1" x14ac:dyDescent="0.2">
      <c r="B24" s="155" t="s">
        <v>293</v>
      </c>
      <c r="C24" s="155"/>
      <c r="D24" s="231">
        <v>800</v>
      </c>
      <c r="E24" s="232"/>
      <c r="F24" s="231">
        <v>720</v>
      </c>
      <c r="G24" s="232"/>
      <c r="H24" s="141"/>
      <c r="I24" s="141"/>
    </row>
    <row r="25" spans="2:18" ht="25.05" customHeight="1" x14ac:dyDescent="0.2">
      <c r="B25" s="107"/>
    </row>
    <row r="26" spans="2:18" ht="25.05" customHeight="1" x14ac:dyDescent="0.2">
      <c r="B26" s="29" t="s">
        <v>305</v>
      </c>
    </row>
    <row r="27" spans="2:18" ht="14.4" x14ac:dyDescent="0.2">
      <c r="B27" s="29" t="s">
        <v>203</v>
      </c>
    </row>
    <row r="28" spans="2:18" x14ac:dyDescent="0.2">
      <c r="B28" s="198" t="s">
        <v>193</v>
      </c>
      <c r="C28" s="199"/>
      <c r="D28" s="199"/>
      <c r="E28" s="199"/>
      <c r="F28" s="116" t="s">
        <v>3</v>
      </c>
      <c r="G28" s="198" t="s">
        <v>199</v>
      </c>
      <c r="H28" s="116" t="s">
        <v>3</v>
      </c>
      <c r="I28" s="162" t="s">
        <v>204</v>
      </c>
      <c r="L28" s="204"/>
      <c r="M28" s="205"/>
      <c r="N28" s="205"/>
      <c r="O28" s="205"/>
      <c r="P28" s="205"/>
      <c r="Q28" s="205"/>
      <c r="R28" s="206"/>
    </row>
    <row r="29" spans="2:18" x14ac:dyDescent="0.2">
      <c r="B29" s="200"/>
      <c r="C29" s="201"/>
      <c r="D29" s="201"/>
      <c r="E29" s="201"/>
      <c r="F29" s="117" t="s">
        <v>298</v>
      </c>
      <c r="G29" s="200"/>
      <c r="H29" s="117" t="s">
        <v>298</v>
      </c>
      <c r="I29" s="162"/>
      <c r="L29" s="184"/>
      <c r="M29" s="183"/>
      <c r="N29" s="183"/>
      <c r="O29" s="183"/>
      <c r="P29" s="183"/>
      <c r="Q29" s="183"/>
      <c r="R29" s="207"/>
    </row>
    <row r="30" spans="2:18" ht="44.4" customHeight="1" x14ac:dyDescent="0.2">
      <c r="B30" s="131" t="s">
        <v>351</v>
      </c>
      <c r="C30" s="194" t="s">
        <v>352</v>
      </c>
      <c r="D30" s="195"/>
      <c r="E30" s="196" t="s">
        <v>319</v>
      </c>
      <c r="F30" s="195"/>
      <c r="G30" s="223" t="s">
        <v>317</v>
      </c>
      <c r="H30" s="189"/>
      <c r="I30" s="162"/>
      <c r="L30" s="184"/>
      <c r="M30" s="183"/>
      <c r="N30" s="183"/>
      <c r="O30" s="183"/>
      <c r="P30" s="183"/>
      <c r="Q30" s="183"/>
      <c r="R30" s="207"/>
    </row>
    <row r="31" spans="2:18" ht="14.4" x14ac:dyDescent="0.2">
      <c r="B31" s="38">
        <v>200</v>
      </c>
      <c r="C31" s="202">
        <v>0.46</v>
      </c>
      <c r="D31" s="203"/>
      <c r="E31" s="197">
        <f>C31*B31</f>
        <v>92</v>
      </c>
      <c r="F31" s="197"/>
      <c r="G31" s="202">
        <v>1000</v>
      </c>
      <c r="H31" s="203"/>
      <c r="I31" s="108" t="s">
        <v>299</v>
      </c>
      <c r="L31" s="184"/>
      <c r="M31" s="183"/>
      <c r="N31" s="183"/>
      <c r="O31" s="183"/>
      <c r="P31" s="183"/>
      <c r="Q31" s="183"/>
      <c r="R31" s="207"/>
    </row>
    <row r="32" spans="2:18" x14ac:dyDescent="0.2">
      <c r="L32" s="184"/>
      <c r="M32" s="183"/>
      <c r="N32" s="183"/>
      <c r="O32" s="183"/>
      <c r="P32" s="183"/>
      <c r="Q32" s="183"/>
      <c r="R32" s="207"/>
    </row>
    <row r="33" spans="2:18" x14ac:dyDescent="0.2">
      <c r="B33" s="219" t="s">
        <v>196</v>
      </c>
      <c r="C33" s="109" t="s">
        <v>3</v>
      </c>
      <c r="D33" s="219" t="s">
        <v>198</v>
      </c>
      <c r="E33" s="109" t="s">
        <v>3</v>
      </c>
      <c r="F33" s="211" t="s">
        <v>294</v>
      </c>
      <c r="G33" s="212"/>
      <c r="H33" s="212"/>
      <c r="I33" s="212"/>
      <c r="J33" s="213"/>
      <c r="L33" s="184"/>
      <c r="M33" s="183"/>
      <c r="N33" s="183"/>
      <c r="O33" s="183"/>
      <c r="P33" s="183"/>
      <c r="Q33" s="183"/>
      <c r="R33" s="207"/>
    </row>
    <row r="34" spans="2:18" x14ac:dyDescent="0.2">
      <c r="B34" s="220"/>
      <c r="C34" s="110"/>
      <c r="D34" s="220"/>
      <c r="E34" s="110" t="s">
        <v>298</v>
      </c>
      <c r="F34" s="214"/>
      <c r="G34" s="215"/>
      <c r="H34" s="215"/>
      <c r="I34" s="215"/>
      <c r="J34" s="216"/>
      <c r="L34" s="184"/>
      <c r="M34" s="183"/>
      <c r="N34" s="183"/>
      <c r="O34" s="183"/>
      <c r="P34" s="183"/>
      <c r="Q34" s="183"/>
      <c r="R34" s="207"/>
    </row>
    <row r="35" spans="2:18" ht="46.8" customHeight="1" x14ac:dyDescent="0.2">
      <c r="B35" s="164" t="s">
        <v>296</v>
      </c>
      <c r="C35" s="162"/>
      <c r="D35" s="241" t="s">
        <v>152</v>
      </c>
      <c r="E35" s="195"/>
      <c r="F35" s="217" t="s">
        <v>302</v>
      </c>
      <c r="G35" s="218"/>
      <c r="H35" s="218"/>
      <c r="I35" s="218"/>
      <c r="J35" s="218"/>
      <c r="L35" s="184"/>
      <c r="M35" s="183"/>
      <c r="N35" s="183"/>
      <c r="O35" s="183"/>
      <c r="P35" s="183"/>
      <c r="Q35" s="183"/>
      <c r="R35" s="207"/>
    </row>
    <row r="36" spans="2:18" ht="14.4" x14ac:dyDescent="0.2">
      <c r="B36" s="155" t="s">
        <v>299</v>
      </c>
      <c r="C36" s="155"/>
      <c r="D36" s="242">
        <v>270</v>
      </c>
      <c r="E36" s="243"/>
      <c r="F36" s="218"/>
      <c r="G36" s="218"/>
      <c r="H36" s="218"/>
      <c r="I36" s="218"/>
      <c r="J36" s="218"/>
      <c r="L36" s="208"/>
      <c r="M36" s="209"/>
      <c r="N36" s="209"/>
      <c r="O36" s="209"/>
      <c r="P36" s="209"/>
      <c r="Q36" s="209"/>
      <c r="R36" s="210"/>
    </row>
    <row r="37" spans="2:18" x14ac:dyDescent="0.2">
      <c r="B37" s="107" t="s">
        <v>306</v>
      </c>
      <c r="L37" s="107" t="s">
        <v>307</v>
      </c>
    </row>
    <row r="40" spans="2:18" ht="14.4" x14ac:dyDescent="0.2">
      <c r="B40" s="29" t="s">
        <v>205</v>
      </c>
    </row>
    <row r="41" spans="2:18" x14ac:dyDescent="0.2">
      <c r="B41" s="198" t="s">
        <v>193</v>
      </c>
      <c r="C41" s="199"/>
      <c r="D41" s="199"/>
      <c r="E41" s="199"/>
      <c r="F41" s="116" t="s">
        <v>3</v>
      </c>
      <c r="G41" s="198" t="s">
        <v>199</v>
      </c>
      <c r="H41" s="116" t="s">
        <v>3</v>
      </c>
      <c r="I41" s="162" t="s">
        <v>204</v>
      </c>
      <c r="L41" s="141"/>
      <c r="M41" s="141"/>
      <c r="N41" s="141"/>
      <c r="O41" s="141"/>
      <c r="P41" s="141"/>
      <c r="Q41" s="141"/>
      <c r="R41" s="141"/>
    </row>
    <row r="42" spans="2:18" x14ac:dyDescent="0.2">
      <c r="B42" s="200"/>
      <c r="C42" s="201"/>
      <c r="D42" s="201"/>
      <c r="E42" s="201"/>
      <c r="F42" s="117" t="s">
        <v>298</v>
      </c>
      <c r="G42" s="200"/>
      <c r="H42" s="117" t="s">
        <v>298</v>
      </c>
      <c r="I42" s="162"/>
      <c r="L42" s="141"/>
      <c r="M42" s="141"/>
      <c r="N42" s="141"/>
      <c r="O42" s="141"/>
      <c r="P42" s="141"/>
      <c r="Q42" s="141"/>
      <c r="R42" s="141"/>
    </row>
    <row r="43" spans="2:18" ht="38.4" customHeight="1" x14ac:dyDescent="0.2">
      <c r="B43" s="131" t="s">
        <v>351</v>
      </c>
      <c r="C43" s="194" t="s">
        <v>352</v>
      </c>
      <c r="D43" s="195"/>
      <c r="E43" s="196" t="s">
        <v>318</v>
      </c>
      <c r="F43" s="195"/>
      <c r="G43" s="223" t="s">
        <v>317</v>
      </c>
      <c r="H43" s="189"/>
      <c r="I43" s="162"/>
      <c r="L43" s="141"/>
      <c r="M43" s="141"/>
      <c r="N43" s="141"/>
      <c r="O43" s="141"/>
      <c r="P43" s="141"/>
      <c r="Q43" s="141"/>
      <c r="R43" s="141"/>
    </row>
    <row r="44" spans="2:18" ht="14.4" x14ac:dyDescent="0.2">
      <c r="B44" s="38">
        <v>400</v>
      </c>
      <c r="C44" s="202">
        <v>0.46</v>
      </c>
      <c r="D44" s="203"/>
      <c r="E44" s="197">
        <f>C44*B44</f>
        <v>184</v>
      </c>
      <c r="F44" s="197"/>
      <c r="G44" s="202">
        <v>1000</v>
      </c>
      <c r="H44" s="203"/>
      <c r="I44" s="108" t="s">
        <v>299</v>
      </c>
      <c r="L44" s="141"/>
      <c r="M44" s="141"/>
      <c r="N44" s="141"/>
      <c r="O44" s="141"/>
      <c r="P44" s="141"/>
      <c r="Q44" s="141"/>
      <c r="R44" s="141"/>
    </row>
    <row r="45" spans="2:18" x14ac:dyDescent="0.2">
      <c r="L45" s="141"/>
      <c r="M45" s="141"/>
      <c r="N45" s="141"/>
      <c r="O45" s="141"/>
      <c r="P45" s="141"/>
      <c r="Q45" s="141"/>
      <c r="R45" s="141"/>
    </row>
    <row r="46" spans="2:18" ht="13.2" customHeight="1" x14ac:dyDescent="0.2">
      <c r="B46" s="219" t="s">
        <v>196</v>
      </c>
      <c r="C46" s="109" t="s">
        <v>3</v>
      </c>
      <c r="D46" s="219" t="s">
        <v>198</v>
      </c>
      <c r="E46" s="109" t="s">
        <v>3</v>
      </c>
      <c r="F46" s="211" t="s">
        <v>0</v>
      </c>
      <c r="G46" s="212"/>
      <c r="H46" s="212"/>
      <c r="I46" s="212"/>
      <c r="J46" s="213"/>
      <c r="L46" s="141"/>
      <c r="M46" s="141"/>
      <c r="N46" s="141"/>
      <c r="O46" s="141"/>
      <c r="P46" s="141"/>
      <c r="Q46" s="141"/>
      <c r="R46" s="141"/>
    </row>
    <row r="47" spans="2:18" ht="13.2" customHeight="1" x14ac:dyDescent="0.2">
      <c r="B47" s="220"/>
      <c r="C47" s="110" t="s">
        <v>298</v>
      </c>
      <c r="D47" s="220"/>
      <c r="E47" s="110" t="s">
        <v>298</v>
      </c>
      <c r="F47" s="214"/>
      <c r="G47" s="215"/>
      <c r="H47" s="215"/>
      <c r="I47" s="215"/>
      <c r="J47" s="216"/>
      <c r="L47" s="141"/>
      <c r="M47" s="141"/>
      <c r="N47" s="141"/>
      <c r="O47" s="141"/>
      <c r="P47" s="141"/>
      <c r="Q47" s="141"/>
      <c r="R47" s="141"/>
    </row>
    <row r="48" spans="2:18" ht="42" customHeight="1" x14ac:dyDescent="0.2">
      <c r="B48" s="164" t="s">
        <v>296</v>
      </c>
      <c r="C48" s="162"/>
      <c r="D48" s="241" t="s">
        <v>152</v>
      </c>
      <c r="E48" s="195"/>
      <c r="F48" s="217"/>
      <c r="G48" s="218"/>
      <c r="H48" s="218"/>
      <c r="I48" s="218"/>
      <c r="J48" s="218"/>
      <c r="L48" s="141"/>
      <c r="M48" s="141"/>
      <c r="N48" s="141"/>
      <c r="O48" s="141"/>
      <c r="P48" s="141"/>
      <c r="Q48" s="141"/>
      <c r="R48" s="141"/>
    </row>
    <row r="49" spans="2:18" ht="14.4" x14ac:dyDescent="0.2">
      <c r="B49" s="155">
        <v>200</v>
      </c>
      <c r="C49" s="155"/>
      <c r="D49" s="242">
        <v>270</v>
      </c>
      <c r="E49" s="243"/>
      <c r="F49" s="218"/>
      <c r="G49" s="218"/>
      <c r="H49" s="218"/>
      <c r="I49" s="218"/>
      <c r="J49" s="218"/>
      <c r="L49" s="141"/>
      <c r="M49" s="141"/>
      <c r="N49" s="141"/>
      <c r="O49" s="141"/>
      <c r="P49" s="141"/>
      <c r="Q49" s="141"/>
      <c r="R49" s="141"/>
    </row>
    <row r="53" spans="2:18" ht="14.4" x14ac:dyDescent="0.2">
      <c r="B53" s="29" t="s">
        <v>206</v>
      </c>
    </row>
    <row r="54" spans="2:18" x14ac:dyDescent="0.2">
      <c r="B54" s="198" t="s">
        <v>193</v>
      </c>
      <c r="C54" s="199"/>
      <c r="D54" s="199"/>
      <c r="E54" s="199"/>
      <c r="F54" s="116" t="s">
        <v>3</v>
      </c>
      <c r="G54" s="198" t="s">
        <v>199</v>
      </c>
      <c r="H54" s="116" t="s">
        <v>3</v>
      </c>
      <c r="I54" s="162" t="s">
        <v>204</v>
      </c>
      <c r="L54" s="141"/>
      <c r="M54" s="141"/>
      <c r="N54" s="141"/>
      <c r="O54" s="141"/>
      <c r="P54" s="141"/>
      <c r="Q54" s="141"/>
      <c r="R54" s="141"/>
    </row>
    <row r="55" spans="2:18" x14ac:dyDescent="0.2">
      <c r="B55" s="200"/>
      <c r="C55" s="201"/>
      <c r="D55" s="201"/>
      <c r="E55" s="201"/>
      <c r="F55" s="117" t="s">
        <v>298</v>
      </c>
      <c r="G55" s="200"/>
      <c r="H55" s="117" t="s">
        <v>295</v>
      </c>
      <c r="I55" s="162"/>
      <c r="L55" s="141"/>
      <c r="M55" s="141"/>
      <c r="N55" s="141"/>
      <c r="O55" s="141"/>
      <c r="P55" s="141"/>
      <c r="Q55" s="141"/>
      <c r="R55" s="141"/>
    </row>
    <row r="56" spans="2:18" ht="38.4" customHeight="1" x14ac:dyDescent="0.2">
      <c r="B56" s="131" t="s">
        <v>351</v>
      </c>
      <c r="C56" s="194" t="s">
        <v>352</v>
      </c>
      <c r="D56" s="195"/>
      <c r="E56" s="196" t="s">
        <v>316</v>
      </c>
      <c r="F56" s="195"/>
      <c r="G56" s="223" t="s">
        <v>317</v>
      </c>
      <c r="H56" s="189"/>
      <c r="I56" s="162"/>
      <c r="L56" s="141"/>
      <c r="M56" s="141"/>
      <c r="N56" s="141"/>
      <c r="O56" s="141"/>
      <c r="P56" s="141"/>
      <c r="Q56" s="141"/>
      <c r="R56" s="141"/>
    </row>
    <row r="57" spans="2:18" ht="14.4" x14ac:dyDescent="0.2">
      <c r="B57" s="38">
        <v>120</v>
      </c>
      <c r="C57" s="202">
        <v>0.46</v>
      </c>
      <c r="D57" s="203"/>
      <c r="E57" s="197">
        <f>C57*B57</f>
        <v>55.2</v>
      </c>
      <c r="F57" s="197"/>
      <c r="G57" s="202">
        <v>400</v>
      </c>
      <c r="H57" s="203"/>
      <c r="I57" s="108" t="s">
        <v>299</v>
      </c>
      <c r="L57" s="141"/>
      <c r="M57" s="141"/>
      <c r="N57" s="141"/>
      <c r="O57" s="141"/>
      <c r="P57" s="141"/>
      <c r="Q57" s="141"/>
      <c r="R57" s="141"/>
    </row>
    <row r="58" spans="2:18" x14ac:dyDescent="0.2">
      <c r="L58" s="141"/>
      <c r="M58" s="141"/>
      <c r="N58" s="141"/>
      <c r="O58" s="141"/>
      <c r="P58" s="141"/>
      <c r="Q58" s="141"/>
      <c r="R58" s="141"/>
    </row>
    <row r="59" spans="2:18" ht="13.2" customHeight="1" x14ac:dyDescent="0.2">
      <c r="B59" s="219" t="s">
        <v>196</v>
      </c>
      <c r="C59" s="109" t="s">
        <v>3</v>
      </c>
      <c r="D59" s="219" t="s">
        <v>198</v>
      </c>
      <c r="E59" s="109" t="s">
        <v>3</v>
      </c>
      <c r="F59" s="211" t="s">
        <v>0</v>
      </c>
      <c r="G59" s="212"/>
      <c r="H59" s="212"/>
      <c r="I59" s="212"/>
      <c r="J59" s="213"/>
      <c r="L59" s="141"/>
      <c r="M59" s="141"/>
      <c r="N59" s="141"/>
      <c r="O59" s="141"/>
      <c r="P59" s="141"/>
      <c r="Q59" s="141"/>
      <c r="R59" s="141"/>
    </row>
    <row r="60" spans="2:18" x14ac:dyDescent="0.2">
      <c r="B60" s="220"/>
      <c r="C60" s="110"/>
      <c r="D60" s="220"/>
      <c r="E60" s="110" t="s">
        <v>298</v>
      </c>
      <c r="F60" s="214"/>
      <c r="G60" s="215"/>
      <c r="H60" s="215"/>
      <c r="I60" s="215"/>
      <c r="J60" s="216"/>
      <c r="L60" s="141"/>
      <c r="M60" s="141"/>
      <c r="N60" s="141"/>
      <c r="O60" s="141"/>
      <c r="P60" s="141"/>
      <c r="Q60" s="141"/>
      <c r="R60" s="141"/>
    </row>
    <row r="61" spans="2:18" ht="46.2" customHeight="1" x14ac:dyDescent="0.2">
      <c r="B61" s="164" t="s">
        <v>296</v>
      </c>
      <c r="C61" s="162"/>
      <c r="D61" s="241" t="s">
        <v>152</v>
      </c>
      <c r="E61" s="195"/>
      <c r="F61" s="217"/>
      <c r="G61" s="218"/>
      <c r="H61" s="218"/>
      <c r="I61" s="218"/>
      <c r="J61" s="218"/>
      <c r="L61" s="141"/>
      <c r="M61" s="141"/>
      <c r="N61" s="141"/>
      <c r="O61" s="141"/>
      <c r="P61" s="141"/>
      <c r="Q61" s="141"/>
      <c r="R61" s="141"/>
    </row>
    <row r="62" spans="2:18" ht="18" customHeight="1" x14ac:dyDescent="0.2">
      <c r="B62" s="155" t="s">
        <v>299</v>
      </c>
      <c r="C62" s="155"/>
      <c r="D62" s="242">
        <v>270</v>
      </c>
      <c r="E62" s="243"/>
      <c r="F62" s="218"/>
      <c r="G62" s="218"/>
      <c r="H62" s="218"/>
      <c r="I62" s="218"/>
      <c r="J62" s="218"/>
      <c r="L62" s="141"/>
      <c r="M62" s="141"/>
      <c r="N62" s="141"/>
      <c r="O62" s="141"/>
      <c r="P62" s="141"/>
      <c r="Q62" s="141"/>
      <c r="R62" s="141"/>
    </row>
  </sheetData>
  <mergeCells count="80">
    <mergeCell ref="B46:B47"/>
    <mergeCell ref="D46:D47"/>
    <mergeCell ref="F46:J47"/>
    <mergeCell ref="B48:C48"/>
    <mergeCell ref="D48:E48"/>
    <mergeCell ref="F48:J49"/>
    <mergeCell ref="B49:C49"/>
    <mergeCell ref="D49:E49"/>
    <mergeCell ref="B59:B60"/>
    <mergeCell ref="D59:D60"/>
    <mergeCell ref="F59:J60"/>
    <mergeCell ref="B61:C61"/>
    <mergeCell ref="D61:E61"/>
    <mergeCell ref="F61:J62"/>
    <mergeCell ref="B62:C62"/>
    <mergeCell ref="D62:E62"/>
    <mergeCell ref="C56:D56"/>
    <mergeCell ref="E56:F56"/>
    <mergeCell ref="G56:H56"/>
    <mergeCell ref="C57:D57"/>
    <mergeCell ref="E57:F57"/>
    <mergeCell ref="G57:H57"/>
    <mergeCell ref="B23:C23"/>
    <mergeCell ref="B24:C24"/>
    <mergeCell ref="D23:E23"/>
    <mergeCell ref="D24:E24"/>
    <mergeCell ref="B54:E55"/>
    <mergeCell ref="B41:E42"/>
    <mergeCell ref="C44:D44"/>
    <mergeCell ref="E44:F44"/>
    <mergeCell ref="D35:E35"/>
    <mergeCell ref="D36:E36"/>
    <mergeCell ref="F23:G23"/>
    <mergeCell ref="F24:G24"/>
    <mergeCell ref="G54:G55"/>
    <mergeCell ref="G41:G42"/>
    <mergeCell ref="C43:D43"/>
    <mergeCell ref="E43:F43"/>
    <mergeCell ref="K15:Q15"/>
    <mergeCell ref="K16:Q16"/>
    <mergeCell ref="K17:Q17"/>
    <mergeCell ref="K18:Q18"/>
    <mergeCell ref="K19:Q19"/>
    <mergeCell ref="C18:E18"/>
    <mergeCell ref="F18:G18"/>
    <mergeCell ref="C17:E17"/>
    <mergeCell ref="F17:G17"/>
    <mergeCell ref="F19:G19"/>
    <mergeCell ref="C19:E19"/>
    <mergeCell ref="C3:E3"/>
    <mergeCell ref="C4:E4"/>
    <mergeCell ref="C15:E15"/>
    <mergeCell ref="F15:G15"/>
    <mergeCell ref="C16:E16"/>
    <mergeCell ref="F16:G16"/>
    <mergeCell ref="C5:E5"/>
    <mergeCell ref="H23:I23"/>
    <mergeCell ref="H24:I24"/>
    <mergeCell ref="G30:H30"/>
    <mergeCell ref="G28:G29"/>
    <mergeCell ref="L41:R49"/>
    <mergeCell ref="I41:I43"/>
    <mergeCell ref="G43:H43"/>
    <mergeCell ref="G44:H44"/>
    <mergeCell ref="L54:R62"/>
    <mergeCell ref="I28:I30"/>
    <mergeCell ref="C30:D30"/>
    <mergeCell ref="E30:F30"/>
    <mergeCell ref="E31:F31"/>
    <mergeCell ref="B28:E29"/>
    <mergeCell ref="G31:H31"/>
    <mergeCell ref="L28:R36"/>
    <mergeCell ref="F33:J34"/>
    <mergeCell ref="F35:J36"/>
    <mergeCell ref="B36:C36"/>
    <mergeCell ref="C31:D31"/>
    <mergeCell ref="B33:B34"/>
    <mergeCell ref="D33:D34"/>
    <mergeCell ref="B35:C35"/>
    <mergeCell ref="I54:I56"/>
  </mergeCells>
  <phoneticPr fontId="13"/>
  <conditionalFormatting sqref="F24:G24">
    <cfRule type="cellIs" dxfId="0" priority="1" operator="lessThan">
      <formula>$D$24*66/100</formula>
    </cfRule>
  </conditionalFormatting>
  <dataValidations count="3">
    <dataValidation type="list" allowBlank="1" showInputMessage="1" showErrorMessage="1" sqref="F9:F11" xr:uid="{A10963ED-F401-4977-B712-28E46B69D992}">
      <formula1>"苗木園,栽培園"</formula1>
    </dataValidation>
    <dataValidation type="list" allowBlank="1" showInputMessage="1" showErrorMessage="1" sqref="F29 H29 C34 E34 F55 H55 C60 E60 F42 H42 C47 E47" xr:uid="{418B2ECF-8850-4D86-99EE-16D062487AAB}">
      <formula1>"自己所有,新規導入"</formula1>
    </dataValidation>
    <dataValidation type="list" allowBlank="1" showInputMessage="1" showErrorMessage="1" sqref="I16:I19" xr:uid="{95975841-4FD5-44C3-B712-0E09BD46C6AE}">
      <formula1>"据置型,可動型"</formula1>
    </dataValidation>
  </dataValidations>
  <pageMargins left="0.51181102362204722" right="0.15748031496062992" top="0.74803149606299213" bottom="0.74803149606299213" header="0.31496062992125984" footer="0.31496062992125984"/>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位置及び面積を示す書類（参考様式１）</vt:lpstr>
      <vt:lpstr>位置及び面積を示す書類（参考様式１-2）※露地野菜機械導入支援</vt:lpstr>
      <vt:lpstr>規模決定_循環扇・工場扇（参考様式２）</vt:lpstr>
      <vt:lpstr>イチゴ苗冷蔵装置（参考様式３）</vt:lpstr>
      <vt:lpstr>イチゴ苗冷蔵装置（参考様式３-記入例）</vt:lpstr>
      <vt:lpstr>イチゴ育苗ハウス（参考様式４）　</vt:lpstr>
      <vt:lpstr>露地野菜潅水資機材利用計画書（参考様式５）</vt:lpstr>
      <vt:lpstr>排水対策機械利用計画書（参考様式６）</vt:lpstr>
      <vt:lpstr>果樹潅水資機材規模決定（参考様式７）</vt:lpstr>
      <vt:lpstr>冷蔵貯蔵設備規模決定（参考様式８）</vt:lpstr>
      <vt:lpstr>冷蔵システム規模決定（参考様式９）</vt:lpstr>
      <vt:lpstr>花き・地域特産物潅水資機材利用計画書（参考様式10)</vt:lpstr>
      <vt:lpstr>'イチゴ育苗ハウス（参考様式４）　'!Print_Area</vt:lpstr>
      <vt:lpstr>'イチゴ苗冷蔵装置（参考様式３）'!Print_Area</vt:lpstr>
      <vt:lpstr>'イチゴ苗冷蔵装置（参考様式３-記入例）'!Print_Area</vt:lpstr>
      <vt:lpstr>'果樹潅水資機材規模決定（参考様式７）'!Print_Area</vt:lpstr>
      <vt:lpstr>'花き・地域特産物潅水資機材利用計画書（参考様式10)'!Print_Area</vt:lpstr>
      <vt:lpstr>'規模決定_循環扇・工場扇（参考様式２）'!Print_Area</vt:lpstr>
      <vt:lpstr>'排水対策機械利用計画書（参考様式６）'!Print_Area</vt:lpstr>
      <vt:lpstr>'冷蔵システム規模決定（参考様式９）'!Print_Area</vt:lpstr>
      <vt:lpstr>'冷蔵貯蔵設備規模決定（参考様式８）'!Print_Area</vt:lpstr>
      <vt:lpstr>'露地野菜潅水資機材利用計画書（参考様式５）'!Print_Area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江原　愛美（園芸農産課）</cp:lastModifiedBy>
  <cp:lastPrinted>2026-03-04T03:30:48Z</cp:lastPrinted>
  <dcterms:created xsi:type="dcterms:W3CDTF">2016-03-02T05:45:41Z</dcterms:created>
  <dcterms:modified xsi:type="dcterms:W3CDTF">2026-03-06T06:05:36Z</dcterms:modified>
</cp:coreProperties>
</file>